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wen\AppData\Local\Temp\7zO427C2C5C\"/>
    </mc:Choice>
  </mc:AlternateContent>
  <bookViews>
    <workbookView xWindow="0" yWindow="0" windowWidth="15780" windowHeight="6855"/>
  </bookViews>
  <sheets>
    <sheet name="B-UAM" sheetId="5" r:id="rId1"/>
    <sheet name="C-UAM" sheetId="2" r:id="rId2"/>
    <sheet name="G-UAM" sheetId="4" r:id="rId3"/>
  </sheets>
  <calcPr calcId="162913"/>
</workbook>
</file>

<file path=xl/calcChain.xml><?xml version="1.0" encoding="utf-8"?>
<calcChain xmlns="http://schemas.openxmlformats.org/spreadsheetml/2006/main">
  <c r="G39" i="4" l="1"/>
  <c r="G28" i="5"/>
  <c r="G62" i="2"/>
  <c r="O16" i="5" l="1"/>
  <c r="N25" i="5" l="1"/>
  <c r="M32" i="5" l="1"/>
  <c r="M50" i="2" l="1"/>
  <c r="M25" i="5" l="1"/>
  <c r="I34" i="4"/>
  <c r="K34" i="4"/>
  <c r="L34" i="4"/>
  <c r="M34" i="4"/>
  <c r="J7" i="4"/>
  <c r="J8" i="4"/>
  <c r="J9" i="4"/>
  <c r="J10" i="4"/>
  <c r="J11" i="4"/>
  <c r="J12" i="4"/>
  <c r="J13" i="4"/>
  <c r="J14" i="4"/>
  <c r="J15" i="4"/>
  <c r="J16" i="4"/>
  <c r="J17" i="4"/>
  <c r="J18" i="4"/>
  <c r="J19" i="4"/>
  <c r="O19" i="4"/>
  <c r="J20" i="4"/>
  <c r="J21" i="4"/>
  <c r="J22" i="4"/>
  <c r="J23" i="4"/>
  <c r="J24" i="4"/>
  <c r="J25" i="4"/>
  <c r="J26" i="4"/>
  <c r="J27" i="4"/>
  <c r="J28" i="4"/>
  <c r="J29" i="4"/>
  <c r="J30" i="4"/>
  <c r="J31" i="4"/>
  <c r="J32" i="4"/>
  <c r="J33" i="4"/>
  <c r="O34" i="4" l="1"/>
  <c r="J34" i="4"/>
  <c r="O48" i="2" l="1"/>
  <c r="O21" i="2" l="1"/>
  <c r="L50" i="2" l="1"/>
  <c r="K50" i="2"/>
  <c r="J45" i="2"/>
  <c r="I50" i="2"/>
  <c r="O16" i="2"/>
  <c r="O24" i="2"/>
  <c r="O26" i="2"/>
  <c r="O33" i="2"/>
  <c r="O43" i="2"/>
  <c r="O50" i="2" l="1"/>
  <c r="K25" i="5"/>
  <c r="L25" i="5"/>
  <c r="J8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31" i="2"/>
  <c r="J32" i="2"/>
  <c r="J33" i="2"/>
  <c r="J34" i="2"/>
  <c r="J35" i="2"/>
  <c r="J36" i="2"/>
  <c r="J37" i="2"/>
  <c r="J38" i="2"/>
  <c r="J39" i="2"/>
  <c r="J40" i="2"/>
  <c r="J41" i="2"/>
  <c r="J42" i="2"/>
  <c r="J43" i="2"/>
  <c r="J44" i="2"/>
  <c r="J7" i="2"/>
  <c r="I25" i="5"/>
  <c r="J24" i="5"/>
  <c r="J8" i="5"/>
  <c r="J9" i="5"/>
  <c r="J10" i="5"/>
  <c r="J11" i="5"/>
  <c r="J12" i="5"/>
  <c r="J13" i="5"/>
  <c r="J14" i="5"/>
  <c r="J15" i="5"/>
  <c r="J16" i="5"/>
  <c r="J18" i="5"/>
  <c r="J19" i="5"/>
  <c r="J20" i="5"/>
  <c r="J21" i="5"/>
  <c r="J22" i="5"/>
  <c r="J23" i="5"/>
  <c r="J7" i="5"/>
  <c r="J25" i="5" l="1"/>
  <c r="O25" i="5"/>
  <c r="J50" i="2"/>
</calcChain>
</file>

<file path=xl/sharedStrings.xml><?xml version="1.0" encoding="utf-8"?>
<sst xmlns="http://schemas.openxmlformats.org/spreadsheetml/2006/main" count="639" uniqueCount="423">
  <si>
    <t>L.P.</t>
  </si>
  <si>
    <t>NAZWA ODBIORCY</t>
  </si>
  <si>
    <t>ADRES</t>
  </si>
  <si>
    <t>TARYFA</t>
  </si>
  <si>
    <t>NR FABRYCZNY LICZNIKA</t>
  </si>
  <si>
    <t>1.</t>
  </si>
  <si>
    <t>Coll. Novum</t>
  </si>
  <si>
    <t>al. Niepodległosci 4 B, 61-874 Poznań</t>
  </si>
  <si>
    <t>C21</t>
  </si>
  <si>
    <t>2.</t>
  </si>
  <si>
    <t>Szpitalik</t>
  </si>
  <si>
    <t>al. Niepodległości 24, 61-875 Poznań</t>
  </si>
  <si>
    <t>3.</t>
  </si>
  <si>
    <t>Biblioteka Novum</t>
  </si>
  <si>
    <t>al. Niepodległości 4, 61-874 Poznań</t>
  </si>
  <si>
    <t>4.</t>
  </si>
  <si>
    <t>Ogród Botaniczny</t>
  </si>
  <si>
    <t>ul. Dąbrowskiego 165, 60-594 Poznań</t>
  </si>
  <si>
    <t>5.</t>
  </si>
  <si>
    <t>Budynek dydaktyczny</t>
  </si>
  <si>
    <t>ul. Drzymały 24, 60-613 Poznań</t>
  </si>
  <si>
    <t>6.</t>
  </si>
  <si>
    <t>ul. Międzychodzka 5, 60-371 Poznań</t>
  </si>
  <si>
    <t>7.</t>
  </si>
  <si>
    <t>Sala Sportowa</t>
  </si>
  <si>
    <t>ul. Młyńska 15, 61-730 Poznań</t>
  </si>
  <si>
    <t>8.</t>
  </si>
  <si>
    <t>ul. Piątkowska 80, 60-649 Poznań</t>
  </si>
  <si>
    <t>9.</t>
  </si>
  <si>
    <t>Biblioteka UAM</t>
  </si>
  <si>
    <t>ul. Ratajczaka 38-40, 61-816 Poznań</t>
  </si>
  <si>
    <t>10.</t>
  </si>
  <si>
    <t>Obserwatorium Astronomiczne</t>
  </si>
  <si>
    <t>ul. Słoneczna 36, 60-286 Poznań</t>
  </si>
  <si>
    <t>11.</t>
  </si>
  <si>
    <t>12.</t>
  </si>
  <si>
    <t>Coll. Historicum zas. 1</t>
  </si>
  <si>
    <t>ul. Św. Marcin 78, 61-809 Poznań</t>
  </si>
  <si>
    <t>13.</t>
  </si>
  <si>
    <t>14.</t>
  </si>
  <si>
    <t>WNS i WSE bud. E</t>
  </si>
  <si>
    <t xml:space="preserve">ul. A. Szamarzewskiego 89, 60-568 Poznań </t>
  </si>
  <si>
    <t>15.</t>
  </si>
  <si>
    <t>WNS i WSE bud. A-B</t>
  </si>
  <si>
    <t>16.</t>
  </si>
  <si>
    <t>Coll. Physicum</t>
  </si>
  <si>
    <t>Instytut Fizyki</t>
  </si>
  <si>
    <t>al. Niepodległosci 4 A i C, 61-874 Poznań</t>
  </si>
  <si>
    <t>C11</t>
  </si>
  <si>
    <t>Coll. Chemicum</t>
  </si>
  <si>
    <t>ul. Grunwaldzka 6, 60-780 Poznań</t>
  </si>
  <si>
    <t>lokal mieszkalny</t>
  </si>
  <si>
    <t xml:space="preserve">ul. T. Kosciuszki 101 E </t>
  </si>
  <si>
    <t>Ogród Botaniczny (biura)</t>
  </si>
  <si>
    <t>ul. Dąbrowskiego 169/171, 60-594 Poznań</t>
  </si>
  <si>
    <t>Ogród Botaniczny (kotłownia)</t>
  </si>
  <si>
    <t>ul. Dożynkowa 9B, 61-662 Poznań</t>
  </si>
  <si>
    <t>Biblioteka Austriacka</t>
  </si>
  <si>
    <t>ul. Zwierzyniecka 7 60-813 Poznań</t>
  </si>
  <si>
    <t>DS. Jowita STOŁÓWKA</t>
  </si>
  <si>
    <t>Collegium Europaeum</t>
  </si>
  <si>
    <t xml:space="preserve">ul. J. Kostrzewskiego 5-7, 62-200 Gniezno </t>
  </si>
  <si>
    <t>62-025 Kostrzyn Wielkopolski</t>
  </si>
  <si>
    <t>Stacja Ekologiczna w Jeziorach</t>
  </si>
  <si>
    <t>skr. Poczt. 40, 62-050 Mosina</t>
  </si>
  <si>
    <t>Obrzycko - Zamek 1, 64-520 Obrzycko</t>
  </si>
  <si>
    <t>ul. Kołobrzeska 15, 64-920 Piła</t>
  </si>
  <si>
    <t>ZUŻYCIE ROCZNE ENERGII (MWh)</t>
  </si>
  <si>
    <t>C22A</t>
  </si>
  <si>
    <t>Przepompownia</t>
  </si>
  <si>
    <t>Coll. Polonicum budynek A-1</t>
  </si>
  <si>
    <r>
      <t>Coll. Polonicum budynek A-2</t>
    </r>
    <r>
      <rPr>
        <sz val="11"/>
        <color theme="1"/>
        <rFont val="Calibri"/>
        <family val="2"/>
        <charset val="238"/>
        <scheme val="minor"/>
      </rPr>
      <t/>
    </r>
  </si>
  <si>
    <t>RAZEM:</t>
  </si>
  <si>
    <t>Moc umowna (kW)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</si>
  <si>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</si>
  <si>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</si>
  <si>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</si>
  <si>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</si>
  <si>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</si>
  <si>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</si>
  <si>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</si>
  <si>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</si>
  <si>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</si>
  <si>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</si>
  <si>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DS. Babilon (węzeł cieplny)</t>
  </si>
  <si>
    <t>Archiwum (Centarla Telefon)</t>
  </si>
  <si>
    <t>Słubice ul. Kościuszki 1</t>
  </si>
  <si>
    <t>C12A</t>
  </si>
  <si>
    <t>NAZWA OSD</t>
  </si>
  <si>
    <t>ENEA OPERATOR Sp. z o.o.</t>
  </si>
  <si>
    <t>ul. T. Kościuszki 1;78-100 Kołobrzeg</t>
  </si>
  <si>
    <t>Droga do Rojów 21;34-500 Zakopane</t>
  </si>
  <si>
    <t>ENERGA-OPERATOR S.A.</t>
  </si>
  <si>
    <t xml:space="preserve">Klub Akumulatory (Intendentura) </t>
  </si>
  <si>
    <t xml:space="preserve">Ośr. Sanator.-Wypoczynk. </t>
  </si>
  <si>
    <t xml:space="preserve">Dom Pracy Twórczej </t>
  </si>
  <si>
    <t>Dom Noclegowy</t>
  </si>
  <si>
    <t>PPE</t>
  </si>
  <si>
    <t>MIEJSCE DOSTARCZENIA FAKTURY</t>
  </si>
  <si>
    <t>Uniwersytyet im. A. Mickiewicza  ul. Wieniawskiego 1, 61-712 Poznań</t>
  </si>
  <si>
    <t>(2*)</t>
  </si>
  <si>
    <t>(3*)</t>
  </si>
  <si>
    <t>(4*)</t>
  </si>
  <si>
    <t>(5*)</t>
  </si>
  <si>
    <t>(6*)</t>
  </si>
  <si>
    <t>(7*)</t>
  </si>
  <si>
    <t>ul. Wolności 33, 62-404 Ciążeń</t>
  </si>
  <si>
    <t>Słubice ul. Piłsudskiego 14</t>
  </si>
  <si>
    <t>Zespół Pałacowo-Parkowy Gułtowy, ul. Pałacowa 4</t>
  </si>
  <si>
    <t>Osiedle Studenc.(węzeł ciepl.)</t>
  </si>
  <si>
    <t xml:space="preserve">ul. A. Szamarzewskiego 89/91, 60-568 Poznań </t>
  </si>
  <si>
    <t>Zamiejscowy Ośrodek Dydakt. w Pile (oświetlenie drogowe)</t>
  </si>
  <si>
    <t>Dom Pracy Twórczej i Wypoczynku    w Obrzycku</t>
  </si>
  <si>
    <t>Dom Studencki "Hanka"</t>
  </si>
  <si>
    <t>al. Niepodległości 26, 61-714 Poznań</t>
  </si>
  <si>
    <t>G 11</t>
  </si>
  <si>
    <t>mieszkanie lektorskie</t>
  </si>
  <si>
    <t>ul. Bułgarska 134/6, 60-383 Poznań</t>
  </si>
  <si>
    <t>Dom Studencki "Babilon"</t>
  </si>
  <si>
    <t>ul. Grochowska 129/7, 60-336 Poznań</t>
  </si>
  <si>
    <t>ul. Grochowska 129/22, 60-336 Poznań</t>
  </si>
  <si>
    <t>ul. Grochowska 131/19, 60-336 Poznań</t>
  </si>
  <si>
    <t>ul. Kościuszki 101D/4; 61-248 Poznań</t>
  </si>
  <si>
    <t>G 12</t>
  </si>
  <si>
    <t>ul. Modra 25/6, 60-387 Poznań</t>
  </si>
  <si>
    <t>ul. Ognik 24/14, 60-386 Poznań</t>
  </si>
  <si>
    <t>Dom Studencki "Zbyszko"</t>
  </si>
  <si>
    <t>Dom Studencki "Jagienka"</t>
  </si>
  <si>
    <t>ul. Szamarzewskiego 89 D, 60-568 Poznań</t>
  </si>
  <si>
    <t>ul. Szamarzewskiego 91A, 60-568 Poznań</t>
  </si>
  <si>
    <t>WNS i WSE</t>
  </si>
  <si>
    <t>ul. Szamarzewskiego 91C, 60-568 Poznań</t>
  </si>
  <si>
    <t>ul. Szamotulska 61B/11, 60-566 Poznań</t>
  </si>
  <si>
    <t>Dom Studencki "Jowita"</t>
  </si>
  <si>
    <t>ul. Zwierzyniecka 7, Poznań</t>
  </si>
  <si>
    <t>Jeziory, 62-050 Mosina</t>
  </si>
  <si>
    <t>Dom Studenta DS.-1</t>
  </si>
  <si>
    <t>ul. Piłsudskiego 14, 69-100 Słubice</t>
  </si>
  <si>
    <t>Dom Studenta DS.-2</t>
  </si>
  <si>
    <t>ul. Piłsudskiego 15, 69-100 Słubice</t>
  </si>
  <si>
    <t>Dom Studenta DS.-3A</t>
  </si>
  <si>
    <t>ul. Piłsudskiego 13, 69-100 Słubice</t>
  </si>
  <si>
    <t>Dom Studenta DS.-3B</t>
  </si>
  <si>
    <t>Dom Studenta DS.-5</t>
  </si>
  <si>
    <t>ul. Piłsudskiego 16, 69-100 Słubice</t>
  </si>
  <si>
    <t>Dom Studenta DS.-6</t>
  </si>
  <si>
    <r>
      <t xml:space="preserve">ul. Piłsudskiego 18, 69-100 Słubice    </t>
    </r>
    <r>
      <rPr>
        <sz val="11"/>
        <color indexed="10"/>
        <rFont val="Calibri"/>
        <family val="2"/>
        <charset val="238"/>
      </rPr>
      <t xml:space="preserve"> </t>
    </r>
  </si>
  <si>
    <t>Dom Doktoranta DS.-7</t>
  </si>
  <si>
    <t xml:space="preserve">ul. Akademicka 2, 69-100 Słubice       </t>
  </si>
  <si>
    <t>ADRES OBIEKTU</t>
  </si>
  <si>
    <t>ZUŻYCIE ROCZNE ENERGII [MWh]</t>
  </si>
  <si>
    <t>Moc umowna [kW]</t>
  </si>
  <si>
    <t>Collegium Maius</t>
  </si>
  <si>
    <t>ul. Fredry 10, 61-701 Poznań</t>
  </si>
  <si>
    <t>ENEA OPERTATOR Sp. z o.o.</t>
  </si>
  <si>
    <t>B21</t>
  </si>
  <si>
    <t>Coll. Iuridicum Novum                        (Wydział Prawa i Administracji)</t>
  </si>
  <si>
    <t>al. Niepodległości 53, 61-714 Poznań</t>
  </si>
  <si>
    <t>Dom Akademicki Nieszawska</t>
  </si>
  <si>
    <t>ul. Nieszawska 3, 61-021 Poznań</t>
  </si>
  <si>
    <t>Hala Sportowa</t>
  </si>
  <si>
    <t>ul. Zagajnikowa 9, 61-602 Poznań</t>
  </si>
  <si>
    <t>Instytut Akustyki</t>
  </si>
  <si>
    <t>Wydz. Nauk Politycznych i Dziennikarstwa</t>
  </si>
  <si>
    <t>Coll. Biologicum (Wydział Biologii)</t>
  </si>
  <si>
    <t>Wydział Chemii</t>
  </si>
  <si>
    <t>Międzyuczelniane Centrum Nanobiomedyczne</t>
  </si>
  <si>
    <t>Wielkopolskie Centrum Zaawansowanych Technologii</t>
  </si>
  <si>
    <t>K-3588 (budynek B+D)</t>
  </si>
  <si>
    <t>j.w.</t>
  </si>
  <si>
    <t>K-3589 (budynek C)</t>
  </si>
  <si>
    <t xml:space="preserve">K-3587 (budynek A)      </t>
  </si>
  <si>
    <t>O S D</t>
  </si>
  <si>
    <t>Wydział Artystyczno-Pedagogiczny</t>
  </si>
  <si>
    <t>ul. Nowy Świat 28-30; Kalisz</t>
  </si>
  <si>
    <t>B23</t>
  </si>
  <si>
    <t>ZUŻYCIE  ENERGII     2 lata [MWh]</t>
  </si>
  <si>
    <t>ENERGA OPERATOR</t>
  </si>
  <si>
    <t>Bud. Naukowo-dydaktyczny D</t>
  </si>
  <si>
    <t>Coll. Polonicum biblioteka B</t>
  </si>
  <si>
    <t>TAURON DYSTR.</t>
  </si>
  <si>
    <t>ZUŻYCIE  ENERGII 24 m-ce (MWh)</t>
  </si>
  <si>
    <t>WNS i WSE (klatka schod.)</t>
  </si>
  <si>
    <t>(8*)</t>
  </si>
  <si>
    <t>ZUŻYCIE ENERGII  24 m-cY (MWh)</t>
  </si>
  <si>
    <t>Łącznie na lata 2019/2020: 10 734 MWh</t>
  </si>
  <si>
    <t>Zamiejscowy Ośrodek Dydaktyczny w Pile (Budynek dydaktyczny)</t>
  </si>
  <si>
    <t>Łącznie na lata 2019/2020:   5 256 MWh</t>
  </si>
  <si>
    <t>Coll. Polonicum budynek A-2</t>
  </si>
  <si>
    <t>WO-4278</t>
  </si>
  <si>
    <t>WO-01/4276</t>
  </si>
  <si>
    <t>WO-01/586</t>
  </si>
  <si>
    <t>WO-01/4277</t>
  </si>
  <si>
    <t>WO-01/1876</t>
  </si>
  <si>
    <t>WO-01/1091</t>
  </si>
  <si>
    <t>WO-01/887</t>
  </si>
  <si>
    <t>WO-01/1879</t>
  </si>
  <si>
    <t>WO-01/895</t>
  </si>
  <si>
    <t>WO-01/4240</t>
  </si>
  <si>
    <t>WO-01/1092</t>
  </si>
  <si>
    <t>WO-01/2298</t>
  </si>
  <si>
    <t>WO-01/2073</t>
  </si>
  <si>
    <t>WO-01/1833</t>
  </si>
  <si>
    <t>WO-01/1960</t>
  </si>
  <si>
    <t>WO-01/5188</t>
  </si>
  <si>
    <t>6032019/BA</t>
  </si>
  <si>
    <t>10114209/1-30R</t>
  </si>
  <si>
    <t>WO-01/1828</t>
  </si>
  <si>
    <t>Coll. Novum B</t>
  </si>
  <si>
    <t>Coll. Novum A i C</t>
  </si>
  <si>
    <t>WO-01/2089</t>
  </si>
  <si>
    <t>WO-66492</t>
  </si>
  <si>
    <t>WO-77038</t>
  </si>
  <si>
    <t>WO-66734</t>
  </si>
  <si>
    <t>WO-22669</t>
  </si>
  <si>
    <t>D/2393-1</t>
  </si>
  <si>
    <t>27.</t>
  </si>
  <si>
    <t>nowy licz 7.19</t>
  </si>
  <si>
    <t>ul. Uniwersytetu Poznański. 2, 61-614 Poznań</t>
  </si>
  <si>
    <t>ul. Uniwersytetu Poznański. 5, 61-614 Poznań</t>
  </si>
  <si>
    <t>ul. Uniwersytetu Poznański. 6, 61-614 Poznań</t>
  </si>
  <si>
    <t>ul. Uniwersytetu Poznański. 8, 61-614 Poznań</t>
  </si>
  <si>
    <t>ul. Wszechnicy Piastowskiej 3, 61-614 Poznań</t>
  </si>
  <si>
    <t>ul. Uniwersytetu Poznański. 7, 61-614 Poznań</t>
  </si>
  <si>
    <t>ul. Uniwersytetu Poznański.10, 61-614 Poznań</t>
  </si>
  <si>
    <t>[MWh]</t>
  </si>
  <si>
    <t>Numer WO</t>
  </si>
  <si>
    <t>Numer stacji</t>
  </si>
  <si>
    <t>Zasilanie  stacji</t>
  </si>
  <si>
    <t>Umowy dystrybucji</t>
  </si>
  <si>
    <t>WO-890</t>
  </si>
  <si>
    <t>K-210</t>
  </si>
  <si>
    <t>ZKSN 6181</t>
  </si>
  <si>
    <t>D/I/50/10100255/00002/0</t>
  </si>
  <si>
    <t>WO-310</t>
  </si>
  <si>
    <t>K-766</t>
  </si>
  <si>
    <t>ZKSN 6082</t>
  </si>
  <si>
    <t>D/310-1</t>
  </si>
  <si>
    <t>WO-317</t>
  </si>
  <si>
    <t>K-433/E</t>
  </si>
  <si>
    <t>D/317-1</t>
  </si>
  <si>
    <t>WO-2767</t>
  </si>
  <si>
    <t>K-3026/E    Hala Sport.</t>
  </si>
  <si>
    <t>D/2767-1</t>
  </si>
  <si>
    <t>WO-2393</t>
  </si>
  <si>
    <t>K-3018/E Akustyka</t>
  </si>
  <si>
    <t>WO-2602</t>
  </si>
  <si>
    <t>K-3024/E Politologia</t>
  </si>
  <si>
    <t>D/2602-1</t>
  </si>
  <si>
    <t>WO-2495</t>
  </si>
  <si>
    <t>K-3019/E Biologia</t>
  </si>
  <si>
    <t>D/2495-1</t>
  </si>
  <si>
    <t>WO-2830</t>
  </si>
  <si>
    <t>K-3028/E Chemia</t>
  </si>
  <si>
    <t>D/2830-1</t>
  </si>
  <si>
    <t>WO-2059</t>
  </si>
  <si>
    <t>K-3580 BioNanoMed.</t>
  </si>
  <si>
    <t>ZKSN 6086</t>
  </si>
  <si>
    <t>D/2059-1</t>
  </si>
  <si>
    <t>WO-2990</t>
  </si>
  <si>
    <t>K-3600 Historia</t>
  </si>
  <si>
    <t>ZKSN 6149</t>
  </si>
  <si>
    <t>D/I/50/10100255/07990/0</t>
  </si>
  <si>
    <t>WO-2892</t>
  </si>
  <si>
    <t xml:space="preserve">K-3588 </t>
  </si>
  <si>
    <t>ZKSN 6119</t>
  </si>
  <si>
    <t>D/2892-1</t>
  </si>
  <si>
    <t>WO-2893</t>
  </si>
  <si>
    <t>ZKSN 6103</t>
  </si>
  <si>
    <t>D/2893-1</t>
  </si>
  <si>
    <t>WO-2894</t>
  </si>
  <si>
    <t xml:space="preserve">K-3589 </t>
  </si>
  <si>
    <t>D/2894-1</t>
  </si>
  <si>
    <t>WO-2895</t>
  </si>
  <si>
    <t>D/2895-1</t>
  </si>
  <si>
    <t>WO-2896</t>
  </si>
  <si>
    <t xml:space="preserve">K-3587       </t>
  </si>
  <si>
    <t>D/2896-1</t>
  </si>
  <si>
    <t>WO-2897</t>
  </si>
  <si>
    <t>D/2897-1</t>
  </si>
  <si>
    <t>Uniwersytet im. A.Mickiewicza   61-712 Poznań, ul. H. Wieniawskiego 1</t>
  </si>
  <si>
    <t>* zuzycie średnie 40/mies</t>
  </si>
  <si>
    <t>arcadia</t>
  </si>
  <si>
    <t>gaudium</t>
  </si>
  <si>
    <t>juventa</t>
  </si>
  <si>
    <t>sapientia</t>
  </si>
  <si>
    <t>DS6</t>
  </si>
  <si>
    <t>przyjęte</t>
  </si>
  <si>
    <t>MWh</t>
  </si>
  <si>
    <t>Storkowo 32, 78-450 Grzmiąca</t>
  </si>
  <si>
    <t>UAM</t>
  </si>
  <si>
    <t>Stacja Geologiczna Storkowo 1</t>
  </si>
  <si>
    <t>Stacja Geologiczna Storkowo 2</t>
  </si>
  <si>
    <t>Czołpino Placówka 
Naukowo-Badawcza</t>
  </si>
  <si>
    <t>Czołpino, 76-214 Smołdzino</t>
  </si>
  <si>
    <t>Stacja Monitoringu Biała Góra</t>
  </si>
  <si>
    <t>ul. Biała Góra, 72-500 Międzyzdroje</t>
  </si>
  <si>
    <t>Mieszkanie Służbowe</t>
  </si>
  <si>
    <t>G11</t>
  </si>
  <si>
    <t>WPA KALISZ , 62-800
ul. Nowy Świat 28-30</t>
  </si>
  <si>
    <t xml:space="preserve">Uniwersytet     
A. Mickiewicza, Administracja Osiedla Studenckiego,      ul.Piłsudskiego 14, 69-100 Słubice  </t>
  </si>
  <si>
    <t>(xx*)</t>
  </si>
  <si>
    <t>(9*)</t>
  </si>
  <si>
    <t>Uniwersytet im. A.Mickiewicza;  Collegium Europaeum; ul. Kostrzewskiego 5-7, 62-200 Gniezno</t>
  </si>
  <si>
    <t>Uniwersytet im. A.Mickiewicza;  Administracja Osiedla Studenckiego; ul. Piłsudskiego 14, 69-100 Słubice</t>
  </si>
  <si>
    <t>Uniwersytet im. A.Mickiewicza;  Collegium Polonicum; ul. Kościuszki 1, 69-100 Słubice</t>
  </si>
  <si>
    <t xml:space="preserve">Uniwersytet im. A.Mickiewicza;  Ośrodek Sanatoryjno-Wypoczynkowy, ul. T.Kościuszki 1, 78-100 Kołobrzeg </t>
  </si>
  <si>
    <t xml:space="preserve">Uniwersytet im. A.Mickiewicza;  Dom Pracy Twórczej, ul. Wolności, 62-404 Ciążeń </t>
  </si>
  <si>
    <t xml:space="preserve">Uniwersytet im. A.Mickiewicza;  Dom Noclegowy, Droga do Rojów, 34-500 Zakopane </t>
  </si>
  <si>
    <t>Uniwersytet im. A.Mickiewicza;  Storkowo 32, 78-450 Grzmiąca</t>
  </si>
  <si>
    <t>Uniwersytet im. A.Mickiewicza;  Czołpino, 76-214 Smołdzino</t>
  </si>
  <si>
    <t>Uniwersytet im. A.Mickiewicza;  ul. Biała Góra, 72-500 Międzyzdroje</t>
  </si>
  <si>
    <t xml:space="preserve">ENEA Operator Sp. z o.o.                  </t>
  </si>
  <si>
    <t>(1*)</t>
  </si>
  <si>
    <t>Załacznik nr 2.1 do SIWZ</t>
  </si>
  <si>
    <t>Załacznik nr 2.2 do SIWZ ……………………</t>
  </si>
  <si>
    <t>Załacznik nr 2.3 do SIWZ …………………..</t>
  </si>
  <si>
    <t>Część 1 - WYKAZ OBIEKTÓW UNIWERSYTETU IM. ADAMA MICKIEWICZA W POZNANIU TARYFA B</t>
  </si>
  <si>
    <t>CZĘŚĆ 2 - WYKAZ OBIEKTÓW UNIWERSYTETU IM. ADAMA MICKIEWICZA POZNANIU TARYFA C</t>
  </si>
  <si>
    <t>CZĘŚĆ 3 - WYKAZ OBIEKTÓW UNIWERSYTETU IM. ADAMA MICKIEWICZA W POZNANIU TARYFA G</t>
  </si>
  <si>
    <t>na lata 2019-2020   37 746 MWh</t>
  </si>
  <si>
    <t>PPE 590310600001393585</t>
  </si>
  <si>
    <t>PPE 590310600001393592</t>
  </si>
  <si>
    <t>PPE 590310600000837998</t>
  </si>
  <si>
    <t>PPE 590310600000838032</t>
  </si>
  <si>
    <t>PPE 590310600000838056</t>
  </si>
  <si>
    <t>PPE 590310600000838049</t>
  </si>
  <si>
    <t>PPE 590310600000837981</t>
  </si>
  <si>
    <t>PPE 590310600000838001</t>
  </si>
  <si>
    <t>PPE 590310600000838025</t>
  </si>
  <si>
    <t>PPE 590310600000838018</t>
  </si>
  <si>
    <t>PPE 590310600005086926</t>
  </si>
  <si>
    <t>PPE 590310600000493972</t>
  </si>
  <si>
    <t>PPE 5903106000001023901</t>
  </si>
  <si>
    <t>PPE 590310600000807366</t>
  </si>
  <si>
    <t>PPE 590310600000460691</t>
  </si>
  <si>
    <t>PPE 590310600000600240</t>
  </si>
  <si>
    <t>PPE 590310600000493965</t>
  </si>
  <si>
    <t>PPE 590310600000832474</t>
  </si>
  <si>
    <t>PPE 590310600000838513</t>
  </si>
  <si>
    <t>PPE 590310600000838520</t>
  </si>
  <si>
    <t>PPE 590310600000838506</t>
  </si>
  <si>
    <t>PPE 590243854034549610</t>
  </si>
  <si>
    <t>PPE 590243854034468447</t>
  </si>
  <si>
    <t>PPE 590243881019606310</t>
  </si>
  <si>
    <t>PPE 590310600005059753</t>
  </si>
  <si>
    <t>PPE 590310600001367579</t>
  </si>
  <si>
    <t>PPE 590310600001367593</t>
  </si>
  <si>
    <t>PPE 590310600001367609</t>
  </si>
  <si>
    <t>PPE 590310600001367616</t>
  </si>
  <si>
    <t>PPE 590310600001367623</t>
  </si>
  <si>
    <t>PPE 590310600001367647</t>
  </si>
  <si>
    <t>PPE 590310600000801166</t>
  </si>
  <si>
    <t>PPE 590310600000695321</t>
  </si>
  <si>
    <t>PPE 590310600000674265</t>
  </si>
  <si>
    <t>PPE 590310600000633552</t>
  </si>
  <si>
    <t>PPE 590310600000801173</t>
  </si>
  <si>
    <t>PPE 590310600000695369</t>
  </si>
  <si>
    <t>PPE 590310600007627301</t>
  </si>
  <si>
    <t>PPE 590310600000658272</t>
  </si>
  <si>
    <t>PPE 590310600001885158</t>
  </si>
  <si>
    <t>PPE 590310600000633866</t>
  </si>
  <si>
    <t>PPE 590310600000523518</t>
  </si>
  <si>
    <t>PPE  590310600000706072</t>
  </si>
  <si>
    <t>PPE 590310600000523471</t>
  </si>
  <si>
    <t>PPE 590310600000801210</t>
  </si>
  <si>
    <t>PPE 590310600000674302</t>
  </si>
  <si>
    <t>PPE 590310600000633859</t>
  </si>
  <si>
    <t>PPE 590310600000523235</t>
  </si>
  <si>
    <t>PPE 590310600000695345</t>
  </si>
  <si>
    <t>PPE 590310600000801180</t>
  </si>
  <si>
    <t>PPE 590310600000706102</t>
  </si>
  <si>
    <t>PPE 590310600001253193</t>
  </si>
  <si>
    <t>PPE 590310600001252929</t>
  </si>
  <si>
    <t>PPE 590310600001252905</t>
  </si>
  <si>
    <t>PPE 590310600001253216</t>
  </si>
  <si>
    <t>PPE 590310600000801203</t>
  </si>
  <si>
    <t>PPE 590310600000627926</t>
  </si>
  <si>
    <t>PPE 590310600000695994</t>
  </si>
  <si>
    <t>PPE 590310600015268930</t>
  </si>
  <si>
    <t>PPE 590310600000730497</t>
  </si>
  <si>
    <t>PPE 590310600000801111</t>
  </si>
  <si>
    <t>PPE 590310600000801128</t>
  </si>
  <si>
    <t>PPE 590310600000801159</t>
  </si>
  <si>
    <t>PPE 590310600007603855</t>
  </si>
  <si>
    <t>PPE 590310600000801142</t>
  </si>
  <si>
    <t>PPE 590310600002409483</t>
  </si>
  <si>
    <t>PPE 590310600000730503</t>
  </si>
  <si>
    <t>PPE 590310600001252936</t>
  </si>
  <si>
    <t>PPE 590310600013188889</t>
  </si>
  <si>
    <t>PPE 590310600000730480</t>
  </si>
  <si>
    <t>PPE 590310600000730510</t>
  </si>
  <si>
    <t>PPE 590310600000627889</t>
  </si>
  <si>
    <t>PPE 590310600000696014</t>
  </si>
  <si>
    <t>PPE 590310600000627896</t>
  </si>
  <si>
    <t>PPE 590310600000633873</t>
  </si>
  <si>
    <t>PPE 590310600001253223</t>
  </si>
  <si>
    <t>PPE 590310600001252912</t>
  </si>
  <si>
    <t>PPE 590310600001386334</t>
  </si>
  <si>
    <t>PPE 590310600001266230</t>
  </si>
  <si>
    <t>PPE 590310600000801135</t>
  </si>
  <si>
    <t>PPE 590310600000627919</t>
  </si>
  <si>
    <t>PPE 590310600001068803</t>
  </si>
  <si>
    <t>PPE 590310600000696007</t>
  </si>
  <si>
    <t>PPE 590243855034249623</t>
  </si>
  <si>
    <t>Coll. Martineum zas. 1</t>
  </si>
  <si>
    <t>PPE 590243848029576460</t>
  </si>
  <si>
    <t xml:space="preserve">Wydział Historyczny + Akademik Morasko </t>
  </si>
  <si>
    <t>UWAGA: Collegium Historicum i Akadamik</t>
  </si>
  <si>
    <t>716 MWh Historia i 750 MWh Akademik</t>
  </si>
  <si>
    <t>303.0012313</t>
  </si>
  <si>
    <t>PPE 590322429500418859</t>
  </si>
  <si>
    <t>A322056256757</t>
  </si>
  <si>
    <t>Wielkopolskie Centrum Zaawansowanych Technologii, 61-614 Poznań, ul. Uniwersytetu Poznańskiego 10</t>
  </si>
  <si>
    <t>ul. Uniwersytetu Poznańskiego 2, 61-614 Poznań</t>
  </si>
  <si>
    <t>ul. Wszechnicy Piastowskiej 2, 61-614 Poznań</t>
  </si>
  <si>
    <t>Zestawienie obiektów UAM do przetargu na zakup energii elektrycznej w okresie od 1.01.2023r. do 31.12.2023r. - 
dot. taryfy G  (kolejna zmiana sprzedawcy)</t>
  </si>
  <si>
    <t>Zestawienie obiektów UAM do przetargu na zakup energii elektrycznej w okresie od 1.01.2023 r. do 31.12.2023 r. - 
dot. taryfy C (kolejna zmiana Sprzedawcy)</t>
  </si>
  <si>
    <t xml:space="preserve">Łącznie na lata 2023: </t>
  </si>
  <si>
    <t xml:space="preserve">Łącznie na lata 2023:   </t>
  </si>
  <si>
    <t>Łącznie na lata 2023:</t>
  </si>
  <si>
    <t>Zestawienie obiektów UAM do przetargu na zakup energii elektrycznej w okresie od 1.01.2023 r. do 31.12.2023 r. -
dot. taryfy B (kolejna zmiana sprzedawcy)</t>
  </si>
  <si>
    <t>PPE 590243841022099578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</si>
</sst>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zł&quot;_-;\-* #,##0.00\ &quot;zł&quot;_-;_-* &quot;-&quot;??\ &quot;zł&quot;_-;_-@_-"/>
    <numFmt numFmtId="164" formatCode="_-* #,##0.00\ _z_ł_-;\-* #,##0.00\ _z_ł_-;_-* &quot;-&quot;??\ _z_ł_-;_-@_-"/>
  </numFmts>
  <fonts count="24" x14ac:knownFonts="1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b/>
      <sz val="13"/>
      <color indexed="8"/>
      <name val="Calibri"/>
      <family val="2"/>
      <charset val="238"/>
    </font>
    <font>
      <sz val="11"/>
      <name val="Calibri"/>
      <family val="2"/>
      <charset val="238"/>
    </font>
    <font>
      <b/>
      <sz val="11"/>
      <color indexed="8"/>
      <name val="Calibri"/>
      <family val="2"/>
      <charset val="238"/>
    </font>
    <font>
      <sz val="11"/>
      <color indexed="8"/>
      <name val="Calibri"/>
      <family val="2"/>
      <charset val="238"/>
    </font>
    <font>
      <sz val="11"/>
      <color indexed="10"/>
      <name val="Calibri"/>
      <family val="2"/>
      <charset val="238"/>
    </font>
    <font>
      <b/>
      <sz val="11"/>
      <name val="Calibri"/>
      <family val="2"/>
      <charset val="238"/>
    </font>
    <font>
      <b/>
      <sz val="10"/>
      <name val="Arial CE"/>
      <charset val="238"/>
    </font>
    <font>
      <sz val="10"/>
      <name val="Arial"/>
      <family val="2"/>
      <charset val="238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b/>
      <sz val="11"/>
      <color rgb="FFFF0000"/>
      <name val="Calibri"/>
      <family val="2"/>
      <charset val="238"/>
    </font>
    <font>
      <sz val="11"/>
      <color rgb="FF00B050"/>
      <name val="Calibri"/>
      <family val="2"/>
      <charset val="238"/>
      <scheme val="minor"/>
    </font>
    <font>
      <b/>
      <sz val="11"/>
      <color rgb="FF00B050"/>
      <name val="Calibri"/>
      <family val="2"/>
      <charset val="238"/>
    </font>
    <font>
      <sz val="11"/>
      <color rgb="FF00B050"/>
      <name val="Calibri"/>
      <family val="2"/>
      <charset val="238"/>
    </font>
    <font>
      <b/>
      <sz val="11"/>
      <color rgb="FF00B050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2"/>
      <color theme="1"/>
      <name val="Arial"/>
      <family val="2"/>
      <charset val="238"/>
    </font>
    <font>
      <sz val="10"/>
      <color rgb="FF00B050"/>
      <name val="Arial"/>
      <family val="2"/>
      <charset val="238"/>
    </font>
    <font>
      <sz val="11"/>
      <color rgb="FFFF0000"/>
      <name val="Calibri"/>
      <family val="2"/>
      <charset val="238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9FF66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99FFCC"/>
        <bgColor indexed="64"/>
      </patternFill>
    </fill>
    <fill>
      <patternFill patternType="solid">
        <fgColor rgb="FFFFCC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164" fontId="1" fillId="0" borderId="0" applyFont="0" applyFill="0" applyBorder="0" applyAlignment="0" applyProtection="0"/>
    <xf numFmtId="0" fontId="1" fillId="0" borderId="0"/>
    <xf numFmtId="0" fontId="9" fillId="0" borderId="0"/>
    <xf numFmtId="44" fontId="1" fillId="0" borderId="0" applyFont="0" applyFill="0" applyBorder="0" applyAlignment="0" applyProtection="0"/>
  </cellStyleXfs>
  <cellXfs count="274">
    <xf numFmtId="0" fontId="0" fillId="0" borderId="0" xfId="0"/>
    <xf numFmtId="0" fontId="0" fillId="2" borderId="1" xfId="0" applyFill="1" applyBorder="1"/>
    <xf numFmtId="0" fontId="0" fillId="2" borderId="1" xfId="0" applyFill="1" applyBorder="1" applyAlignment="1">
      <alignment wrapText="1"/>
    </xf>
    <xf numFmtId="0" fontId="0" fillId="2" borderId="2" xfId="0" applyFill="1" applyBorder="1"/>
    <xf numFmtId="0" fontId="0" fillId="2" borderId="1" xfId="0" applyFont="1" applyFill="1" applyBorder="1"/>
    <xf numFmtId="0" fontId="0" fillId="2" borderId="3" xfId="0" applyFill="1" applyBorder="1"/>
    <xf numFmtId="0" fontId="0" fillId="2" borderId="4" xfId="0" applyFill="1" applyBorder="1"/>
    <xf numFmtId="0" fontId="10" fillId="2" borderId="1" xfId="0" applyFont="1" applyFill="1" applyBorder="1" applyAlignment="1">
      <alignment vertical="center" wrapText="1"/>
    </xf>
    <xf numFmtId="0" fontId="10" fillId="2" borderId="1" xfId="0" applyFont="1" applyFill="1" applyBorder="1" applyAlignment="1">
      <alignment vertical="center"/>
    </xf>
    <xf numFmtId="0" fontId="0" fillId="2" borderId="1" xfId="0" applyFill="1" applyBorder="1" applyAlignment="1">
      <alignment vertical="center" wrapText="1"/>
    </xf>
    <xf numFmtId="0" fontId="0" fillId="2" borderId="1" xfId="0" applyFill="1" applyBorder="1" applyAlignment="1">
      <alignment vertical="center"/>
    </xf>
    <xf numFmtId="0" fontId="0" fillId="2" borderId="1" xfId="0" applyFill="1" applyBorder="1" applyAlignment="1">
      <alignment horizontal="center"/>
    </xf>
    <xf numFmtId="0" fontId="0" fillId="2" borderId="0" xfId="0" applyFill="1"/>
    <xf numFmtId="0" fontId="0" fillId="2" borderId="2" xfId="0" applyFill="1" applyBorder="1" applyAlignment="1">
      <alignment horizontal="center"/>
    </xf>
    <xf numFmtId="0" fontId="0" fillId="2" borderId="1" xfId="0" applyFont="1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10" fillId="2" borderId="1" xfId="0" applyFont="1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0" fillId="3" borderId="1" xfId="0" applyFont="1" applyFill="1" applyBorder="1"/>
    <xf numFmtId="0" fontId="10" fillId="3" borderId="1" xfId="0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11" fillId="0" borderId="0" xfId="0" applyFont="1"/>
    <xf numFmtId="0" fontId="0" fillId="2" borderId="4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/>
    </xf>
    <xf numFmtId="0" fontId="0" fillId="6" borderId="2" xfId="0" applyFill="1" applyBorder="1"/>
    <xf numFmtId="0" fontId="0" fillId="6" borderId="2" xfId="0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3" fillId="0" borderId="0" xfId="0" applyFont="1"/>
    <xf numFmtId="0" fontId="0" fillId="0" borderId="0" xfId="0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center"/>
    </xf>
    <xf numFmtId="0" fontId="12" fillId="2" borderId="0" xfId="0" applyFont="1" applyFill="1"/>
    <xf numFmtId="0" fontId="14" fillId="0" borderId="0" xfId="0" applyFont="1" applyAlignment="1">
      <alignment horizontal="center"/>
    </xf>
    <xf numFmtId="0" fontId="10" fillId="5" borderId="1" xfId="0" applyFont="1" applyFill="1" applyBorder="1"/>
    <xf numFmtId="0" fontId="0" fillId="5" borderId="1" xfId="0" applyFont="1" applyFill="1" applyBorder="1"/>
    <xf numFmtId="0" fontId="0" fillId="5" borderId="1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 vertical="center"/>
    </xf>
    <xf numFmtId="0" fontId="0" fillId="7" borderId="1" xfId="0" applyFill="1" applyBorder="1" applyAlignment="1">
      <alignment vertical="center"/>
    </xf>
    <xf numFmtId="0" fontId="0" fillId="7" borderId="1" xfId="0" applyFill="1" applyBorder="1" applyAlignment="1">
      <alignment vertical="center" wrapText="1"/>
    </xf>
    <xf numFmtId="0" fontId="12" fillId="0" borderId="0" xfId="0" applyFont="1" applyBorder="1" applyAlignment="1">
      <alignment horizontal="center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0" fillId="2" borderId="5" xfId="0" applyFill="1" applyBorder="1" applyAlignment="1"/>
    <xf numFmtId="0" fontId="0" fillId="2" borderId="4" xfId="0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0" fillId="0" borderId="0" xfId="0" applyBorder="1"/>
    <xf numFmtId="0" fontId="12" fillId="0" borderId="0" xfId="0" applyFont="1" applyBorder="1" applyAlignment="1">
      <alignment horizontal="right"/>
    </xf>
    <xf numFmtId="0" fontId="12" fillId="0" borderId="0" xfId="0" applyFont="1" applyBorder="1"/>
    <xf numFmtId="0" fontId="0" fillId="9" borderId="0" xfId="0" applyFill="1"/>
    <xf numFmtId="0" fontId="10" fillId="0" borderId="0" xfId="0" applyFont="1"/>
    <xf numFmtId="0" fontId="10" fillId="2" borderId="4" xfId="0" applyFont="1" applyFill="1" applyBorder="1" applyAlignme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vertical="center" wrapText="1"/>
    </xf>
    <xf numFmtId="0" fontId="10" fillId="10" borderId="1" xfId="0" applyFont="1" applyFill="1" applyBorder="1" applyAlignment="1">
      <alignment horizontal="center" vertical="center"/>
    </xf>
    <xf numFmtId="0" fontId="10" fillId="10" borderId="1" xfId="0" applyFont="1" applyFill="1" applyBorder="1" applyAlignment="1">
      <alignment wrapText="1"/>
    </xf>
    <xf numFmtId="0" fontId="12" fillId="0" borderId="0" xfId="0" applyFont="1" applyAlignment="1">
      <alignment horizontal="center" wrapText="1"/>
    </xf>
    <xf numFmtId="3" fontId="12" fillId="8" borderId="1" xfId="0" applyNumberFormat="1" applyFont="1" applyFill="1" applyBorder="1" applyAlignment="1">
      <alignment horizontal="center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left" vertical="center"/>
    </xf>
    <xf numFmtId="0" fontId="0" fillId="2" borderId="2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/>
    </xf>
    <xf numFmtId="0" fontId="12" fillId="2" borderId="2" xfId="0" applyFont="1" applyFill="1" applyBorder="1" applyAlignment="1">
      <alignment horizontal="center" vertical="center"/>
    </xf>
    <xf numFmtId="0" fontId="4" fillId="8" borderId="2" xfId="0" applyFont="1" applyFill="1" applyBorder="1" applyAlignment="1">
      <alignment horizontal="center" vertical="center" wrapText="1"/>
    </xf>
    <xf numFmtId="0" fontId="12" fillId="8" borderId="0" xfId="0" applyFont="1" applyFill="1"/>
    <xf numFmtId="0" fontId="12" fillId="8" borderId="2" xfId="0" applyFont="1" applyFill="1" applyBorder="1" applyAlignment="1">
      <alignment horizontal="center" vertical="center" wrapText="1"/>
    </xf>
    <xf numFmtId="3" fontId="11" fillId="8" borderId="1" xfId="0" applyNumberFormat="1" applyFont="1" applyFill="1" applyBorder="1" applyAlignment="1">
      <alignment horizontal="center"/>
    </xf>
    <xf numFmtId="0" fontId="11" fillId="8" borderId="0" xfId="0" applyFont="1" applyFill="1"/>
    <xf numFmtId="0" fontId="12" fillId="8" borderId="0" xfId="0" applyFont="1" applyFill="1" applyBorder="1" applyAlignment="1">
      <alignment horizontal="left" vertical="center"/>
    </xf>
    <xf numFmtId="0" fontId="12" fillId="8" borderId="3" xfId="0" applyFont="1" applyFill="1" applyBorder="1" applyAlignment="1">
      <alignment horizontal="center" vertical="center" wrapText="1"/>
    </xf>
    <xf numFmtId="0" fontId="10" fillId="11" borderId="1" xfId="0" applyFont="1" applyFill="1" applyBorder="1" applyAlignment="1">
      <alignment vertical="center"/>
    </xf>
    <xf numFmtId="0" fontId="10" fillId="11" borderId="1" xfId="0" applyFont="1" applyFill="1" applyBorder="1" applyAlignment="1">
      <alignment horizontal="center" vertical="center"/>
    </xf>
    <xf numFmtId="3" fontId="5" fillId="2" borderId="2" xfId="0" applyNumberFormat="1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left" vertical="center" wrapText="1"/>
    </xf>
    <xf numFmtId="0" fontId="11" fillId="2" borderId="1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0" fontId="1" fillId="2" borderId="1" xfId="2" applyFill="1" applyBorder="1" applyAlignment="1">
      <alignment horizontal="center" vertical="center"/>
    </xf>
    <xf numFmtId="3" fontId="8" fillId="13" borderId="1" xfId="2" applyNumberFormat="1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3" fillId="14" borderId="1" xfId="0" applyFont="1" applyFill="1" applyBorder="1" applyAlignment="1">
      <alignment horizontal="center"/>
    </xf>
    <xf numFmtId="0" fontId="0" fillId="14" borderId="1" xfId="0" applyFill="1" applyBorder="1" applyAlignment="1">
      <alignment wrapText="1"/>
    </xf>
    <xf numFmtId="0" fontId="12" fillId="9" borderId="0" xfId="0" applyFont="1" applyFill="1"/>
    <xf numFmtId="0" fontId="4" fillId="9" borderId="0" xfId="0" applyFont="1" applyFill="1" applyBorder="1" applyAlignment="1"/>
    <xf numFmtId="3" fontId="8" fillId="2" borderId="1" xfId="2" applyNumberFormat="1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2" fillId="0" borderId="0" xfId="0" applyFont="1"/>
    <xf numFmtId="0" fontId="0" fillId="0" borderId="1" xfId="0" applyBorder="1"/>
    <xf numFmtId="0" fontId="0" fillId="0" borderId="1" xfId="0" applyFill="1" applyBorder="1"/>
    <xf numFmtId="0" fontId="0" fillId="0" borderId="1" xfId="0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15" borderId="1" xfId="0" applyFill="1" applyBorder="1" applyAlignment="1">
      <alignment wrapText="1"/>
    </xf>
    <xf numFmtId="0" fontId="0" fillId="15" borderId="1" xfId="0" applyFill="1" applyBorder="1" applyAlignment="1">
      <alignment horizontal="center"/>
    </xf>
    <xf numFmtId="0" fontId="0" fillId="13" borderId="1" xfId="0" applyFill="1" applyBorder="1" applyAlignment="1">
      <alignment wrapText="1"/>
    </xf>
    <xf numFmtId="0" fontId="0" fillId="13" borderId="1" xfId="0" applyFill="1" applyBorder="1" applyAlignment="1">
      <alignment horizontal="left" vertical="center"/>
    </xf>
    <xf numFmtId="0" fontId="0" fillId="8" borderId="1" xfId="0" applyFill="1" applyBorder="1"/>
    <xf numFmtId="0" fontId="0" fillId="16" borderId="1" xfId="0" applyFill="1" applyBorder="1" applyAlignment="1">
      <alignment wrapText="1"/>
    </xf>
    <xf numFmtId="0" fontId="0" fillId="16" borderId="1" xfId="0" applyFill="1" applyBorder="1" applyAlignment="1">
      <alignment horizontal="left" vertical="center"/>
    </xf>
    <xf numFmtId="0" fontId="0" fillId="16" borderId="1" xfId="0" applyFill="1" applyBorder="1"/>
    <xf numFmtId="0" fontId="0" fillId="3" borderId="1" xfId="0" applyFill="1" applyBorder="1"/>
    <xf numFmtId="0" fontId="0" fillId="3" borderId="1" xfId="0" applyFill="1" applyBorder="1" applyAlignment="1">
      <alignment horizontal="center"/>
    </xf>
    <xf numFmtId="0" fontId="0" fillId="17" borderId="1" xfId="0" applyFill="1" applyBorder="1"/>
    <xf numFmtId="0" fontId="0" fillId="14" borderId="1" xfId="0" applyFill="1" applyBorder="1" applyAlignment="1">
      <alignment horizontal="left" vertical="center"/>
    </xf>
    <xf numFmtId="0" fontId="12" fillId="9" borderId="1" xfId="0" applyFont="1" applyFill="1" applyBorder="1" applyAlignment="1">
      <alignment horizontal="center" vertical="center" wrapText="1"/>
    </xf>
    <xf numFmtId="0" fontId="4" fillId="9" borderId="1" xfId="0" applyFont="1" applyFill="1" applyBorder="1" applyAlignment="1">
      <alignment horizontal="center" vertical="center" wrapText="1"/>
    </xf>
    <xf numFmtId="0" fontId="11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/>
    </xf>
    <xf numFmtId="0" fontId="0" fillId="0" borderId="0" xfId="0" applyFill="1"/>
    <xf numFmtId="3" fontId="4" fillId="9" borderId="0" xfId="0" applyNumberFormat="1" applyFont="1" applyFill="1" applyBorder="1" applyAlignment="1"/>
    <xf numFmtId="0" fontId="12" fillId="0" borderId="0" xfId="0" applyFont="1" applyFill="1" applyAlignment="1">
      <alignment vertical="center"/>
    </xf>
    <xf numFmtId="0" fontId="12" fillId="0" borderId="0" xfId="0" applyFont="1" applyFill="1"/>
    <xf numFmtId="0" fontId="0" fillId="0" borderId="1" xfId="0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11" fillId="10" borderId="1" xfId="0" applyFont="1" applyFill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0" fillId="10" borderId="1" xfId="0" applyFont="1" applyFill="1" applyBorder="1" applyAlignment="1">
      <alignment horizontal="center" vertical="center" wrapText="1"/>
    </xf>
    <xf numFmtId="3" fontId="5" fillId="2" borderId="1" xfId="0" applyNumberFormat="1" applyFont="1" applyFill="1" applyBorder="1" applyAlignment="1">
      <alignment horizontal="center" vertical="center" wrapText="1"/>
    </xf>
    <xf numFmtId="0" fontId="16" fillId="0" borderId="0" xfId="0" applyFont="1"/>
    <xf numFmtId="0" fontId="17" fillId="2" borderId="2" xfId="0" applyFont="1" applyFill="1" applyBorder="1" applyAlignment="1">
      <alignment horizontal="center" vertical="center" wrapText="1"/>
    </xf>
    <xf numFmtId="0" fontId="18" fillId="2" borderId="2" xfId="0" applyFont="1" applyFill="1" applyBorder="1" applyAlignment="1">
      <alignment horizontal="center" vertical="center" wrapText="1"/>
    </xf>
    <xf numFmtId="0" fontId="18" fillId="2" borderId="1" xfId="3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0" fontId="16" fillId="2" borderId="4" xfId="0" applyFont="1" applyFill="1" applyBorder="1" applyAlignment="1">
      <alignment horizontal="center" vertical="center"/>
    </xf>
    <xf numFmtId="0" fontId="16" fillId="10" borderId="1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16" fillId="2" borderId="0" xfId="0" applyFont="1" applyFill="1"/>
    <xf numFmtId="0" fontId="4" fillId="12" borderId="2" xfId="0" applyFont="1" applyFill="1" applyBorder="1" applyAlignment="1">
      <alignment horizontal="center" vertical="center" wrapText="1"/>
    </xf>
    <xf numFmtId="3" fontId="5" fillId="12" borderId="2" xfId="0" applyNumberFormat="1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7" fillId="2" borderId="0" xfId="2" applyFont="1" applyFill="1" applyAlignment="1">
      <alignment horizontal="center" vertical="center"/>
    </xf>
    <xf numFmtId="0" fontId="11" fillId="10" borderId="1" xfId="0" applyFont="1" applyFill="1" applyBorder="1" applyAlignment="1">
      <alignment horizontal="center" vertical="center"/>
    </xf>
    <xf numFmtId="0" fontId="19" fillId="2" borderId="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/>
    </xf>
    <xf numFmtId="0" fontId="16" fillId="2" borderId="4" xfId="0" applyFont="1" applyFill="1" applyBorder="1" applyAlignment="1">
      <alignment horizontal="center"/>
    </xf>
    <xf numFmtId="0" fontId="16" fillId="6" borderId="2" xfId="0" applyFont="1" applyFill="1" applyBorder="1" applyAlignment="1">
      <alignment horizontal="center"/>
    </xf>
    <xf numFmtId="0" fontId="16" fillId="7" borderId="1" xfId="0" applyFont="1" applyFill="1" applyBorder="1" applyAlignment="1">
      <alignment horizontal="center" vertical="center"/>
    </xf>
    <xf numFmtId="0" fontId="16" fillId="5" borderId="1" xfId="0" applyFont="1" applyFill="1" applyBorder="1" applyAlignment="1">
      <alignment horizontal="center" vertical="center"/>
    </xf>
    <xf numFmtId="0" fontId="16" fillId="3" borderId="1" xfId="0" applyFont="1" applyFill="1" applyBorder="1" applyAlignment="1">
      <alignment horizontal="center" vertical="center"/>
    </xf>
    <xf numFmtId="0" fontId="16" fillId="11" borderId="1" xfId="0" applyFont="1" applyFill="1" applyBorder="1" applyAlignment="1">
      <alignment horizontal="center" vertical="center"/>
    </xf>
    <xf numFmtId="0" fontId="16" fillId="4" borderId="1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22" fillId="2" borderId="1" xfId="3" applyFont="1" applyFill="1" applyBorder="1" applyAlignment="1">
      <alignment horizontal="center" vertical="center"/>
    </xf>
    <xf numFmtId="0" fontId="18" fillId="2" borderId="1" xfId="0" applyFont="1" applyFill="1" applyBorder="1" applyAlignment="1">
      <alignment horizontal="center"/>
    </xf>
    <xf numFmtId="0" fontId="18" fillId="14" borderId="1" xfId="0" applyFont="1" applyFill="1" applyBorder="1" applyAlignment="1">
      <alignment horizontal="center"/>
    </xf>
    <xf numFmtId="1" fontId="5" fillId="12" borderId="2" xfId="0" applyNumberFormat="1" applyFont="1" applyFill="1" applyBorder="1" applyAlignment="1">
      <alignment horizontal="center" vertical="center" wrapText="1"/>
    </xf>
    <xf numFmtId="3" fontId="11" fillId="8" borderId="0" xfId="0" applyNumberFormat="1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 vertical="center" wrapText="1"/>
    </xf>
    <xf numFmtId="1" fontId="12" fillId="9" borderId="0" xfId="0" applyNumberFormat="1" applyFont="1" applyFill="1"/>
    <xf numFmtId="0" fontId="7" fillId="9" borderId="0" xfId="0" applyFont="1" applyFill="1" applyBorder="1" applyAlignment="1"/>
    <xf numFmtId="0" fontId="11" fillId="9" borderId="0" xfId="0" applyFont="1" applyFill="1" applyAlignment="1">
      <alignment horizontal="left"/>
    </xf>
    <xf numFmtId="0" fontId="12" fillId="0" borderId="0" xfId="0" applyFont="1" applyAlignment="1">
      <alignment vertical="center"/>
    </xf>
    <xf numFmtId="0" fontId="11" fillId="1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12" fillId="2" borderId="3" xfId="0" applyFont="1" applyFill="1" applyBorder="1" applyAlignment="1">
      <alignment horizontal="center" vertical="center" textRotation="90" wrapText="1"/>
    </xf>
    <xf numFmtId="3" fontId="8" fillId="0" borderId="1" xfId="2" applyNumberFormat="1" applyFont="1" applyFill="1" applyBorder="1" applyAlignment="1">
      <alignment horizontal="center" vertical="center"/>
    </xf>
    <xf numFmtId="0" fontId="10" fillId="0" borderId="1" xfId="0" applyFont="1" applyFill="1" applyBorder="1" applyAlignment="1">
      <alignment vertical="center" wrapText="1"/>
    </xf>
    <xf numFmtId="0" fontId="12" fillId="12" borderId="1" xfId="0" applyFont="1" applyFill="1" applyBorder="1" applyAlignment="1">
      <alignment vertical="center" wrapText="1"/>
    </xf>
    <xf numFmtId="3" fontId="4" fillId="0" borderId="0" xfId="0" applyNumberFormat="1" applyFont="1" applyFill="1" applyBorder="1" applyAlignment="1"/>
    <xf numFmtId="0" fontId="4" fillId="0" borderId="1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center" vertical="center" wrapText="1"/>
    </xf>
    <xf numFmtId="0" fontId="12" fillId="9" borderId="1" xfId="0" applyFont="1" applyFill="1" applyBorder="1" applyAlignment="1">
      <alignment horizontal="center"/>
    </xf>
    <xf numFmtId="3" fontId="11" fillId="9" borderId="1" xfId="0" applyNumberFormat="1" applyFont="1" applyFill="1" applyBorder="1" applyAlignment="1">
      <alignment horizontal="center"/>
    </xf>
    <xf numFmtId="1" fontId="4" fillId="9" borderId="2" xfId="0" applyNumberFormat="1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4" fillId="13" borderId="3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12" borderId="3" xfId="0" applyFont="1" applyFill="1" applyBorder="1" applyAlignment="1">
      <alignment horizontal="center" vertical="center" wrapText="1"/>
    </xf>
    <xf numFmtId="0" fontId="17" fillId="2" borderId="3" xfId="0" applyFont="1" applyFill="1" applyBorder="1" applyAlignment="1">
      <alignment horizontal="center" vertical="center" wrapText="1"/>
    </xf>
    <xf numFmtId="1" fontId="5" fillId="12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/>
    </xf>
    <xf numFmtId="0" fontId="18" fillId="0" borderId="1" xfId="0" applyFont="1" applyFill="1" applyBorder="1" applyAlignment="1">
      <alignment horizontal="center"/>
    </xf>
    <xf numFmtId="0" fontId="13" fillId="4" borderId="1" xfId="0" applyFont="1" applyFill="1" applyBorder="1" applyAlignment="1">
      <alignment vertical="center"/>
    </xf>
    <xf numFmtId="0" fontId="11" fillId="0" borderId="0" xfId="0" applyFont="1" applyFill="1"/>
    <xf numFmtId="3" fontId="12" fillId="0" borderId="0" xfId="0" applyNumberFormat="1" applyFont="1" applyFill="1" applyBorder="1" applyAlignment="1">
      <alignment horizontal="center"/>
    </xf>
    <xf numFmtId="1" fontId="5" fillId="0" borderId="0" xfId="0" applyNumberFormat="1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5" fillId="14" borderId="1" xfId="0" applyFont="1" applyFill="1" applyBorder="1" applyAlignment="1">
      <alignment vertical="center"/>
    </xf>
    <xf numFmtId="0" fontId="3" fillId="14" borderId="1" xfId="0" applyFont="1" applyFill="1" applyBorder="1" applyAlignment="1">
      <alignment vertical="center"/>
    </xf>
    <xf numFmtId="0" fontId="5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4" fillId="9" borderId="1" xfId="0" applyFont="1" applyFill="1" applyBorder="1" applyAlignment="1"/>
    <xf numFmtId="3" fontId="12" fillId="9" borderId="1" xfId="0" applyNumberFormat="1" applyFont="1" applyFill="1" applyBorder="1" applyAlignment="1">
      <alignment horizontal="center"/>
    </xf>
    <xf numFmtId="0" fontId="12" fillId="9" borderId="1" xfId="0" applyFont="1" applyFill="1" applyBorder="1" applyAlignment="1">
      <alignment horizontal="right"/>
    </xf>
    <xf numFmtId="1" fontId="5" fillId="9" borderId="1" xfId="0" applyNumberFormat="1" applyFont="1" applyFill="1" applyBorder="1" applyAlignment="1">
      <alignment horizontal="center" vertical="center" wrapText="1"/>
    </xf>
    <xf numFmtId="0" fontId="11" fillId="12" borderId="1" xfId="0" applyFont="1" applyFill="1" applyBorder="1" applyAlignment="1">
      <alignment horizontal="center" vertical="center" wrapText="1"/>
    </xf>
    <xf numFmtId="3" fontId="23" fillId="2" borderId="2" xfId="0" applyNumberFormat="1" applyFont="1" applyFill="1" applyBorder="1" applyAlignment="1">
      <alignment horizontal="center" vertical="center" wrapText="1"/>
    </xf>
    <xf numFmtId="3" fontId="7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3" fontId="12" fillId="9" borderId="2" xfId="0" applyNumberFormat="1" applyFont="1" applyFill="1" applyBorder="1" applyAlignment="1">
      <alignment horizontal="center"/>
    </xf>
    <xf numFmtId="0" fontId="13" fillId="0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wrapText="1"/>
    </xf>
    <xf numFmtId="0" fontId="13" fillId="14" borderId="1" xfId="0" applyFont="1" applyFill="1" applyBorder="1" applyAlignment="1">
      <alignment wrapText="1"/>
    </xf>
    <xf numFmtId="0" fontId="13" fillId="0" borderId="1" xfId="0" applyFont="1" applyFill="1" applyBorder="1" applyAlignment="1">
      <alignment wrapText="1"/>
    </xf>
    <xf numFmtId="0" fontId="13" fillId="0" borderId="1" xfId="0" applyFont="1" applyBorder="1" applyAlignment="1">
      <alignment vertical="center"/>
    </xf>
    <xf numFmtId="0" fontId="13" fillId="6" borderId="1" xfId="0" applyFont="1" applyFill="1" applyBorder="1"/>
    <xf numFmtId="0" fontId="13" fillId="7" borderId="1" xfId="0" applyFont="1" applyFill="1" applyBorder="1" applyAlignment="1">
      <alignment vertical="center"/>
    </xf>
    <xf numFmtId="0" fontId="23" fillId="5" borderId="1" xfId="0" applyFont="1" applyFill="1" applyBorder="1"/>
    <xf numFmtId="0" fontId="13" fillId="0" borderId="1" xfId="0" applyFont="1" applyBorder="1"/>
    <xf numFmtId="0" fontId="13" fillId="2" borderId="1" xfId="0" applyFont="1" applyFill="1" applyBorder="1"/>
    <xf numFmtId="0" fontId="13" fillId="2" borderId="1" xfId="0" applyFont="1" applyFill="1" applyBorder="1" applyAlignment="1">
      <alignment vertical="center" wrapText="1"/>
    </xf>
    <xf numFmtId="0" fontId="13" fillId="2" borderId="1" xfId="0" applyFont="1" applyFill="1" applyBorder="1" applyAlignment="1">
      <alignment vertical="center"/>
    </xf>
    <xf numFmtId="0" fontId="13" fillId="0" borderId="1" xfId="0" applyFont="1" applyBorder="1" applyAlignment="1">
      <alignment vertical="center" wrapText="1"/>
    </xf>
    <xf numFmtId="0" fontId="13" fillId="0" borderId="1" xfId="0" applyFont="1" applyBorder="1" applyAlignment="1">
      <alignment horizontal="center"/>
    </xf>
    <xf numFmtId="0" fontId="14" fillId="0" borderId="1" xfId="0" applyFont="1" applyBorder="1" applyAlignment="1">
      <alignment horizontal="center"/>
    </xf>
    <xf numFmtId="0" fontId="15" fillId="0" borderId="1" xfId="0" applyFont="1" applyFill="1" applyBorder="1" applyAlignment="1">
      <alignment horizontal="center" vertical="center" wrapText="1"/>
    </xf>
    <xf numFmtId="0" fontId="13" fillId="7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3" fillId="0" borderId="1" xfId="0" applyFont="1" applyFill="1" applyBorder="1" applyAlignment="1">
      <alignment horizontal="center" vertical="center"/>
    </xf>
    <xf numFmtId="0" fontId="13" fillId="5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/>
    </xf>
    <xf numFmtId="3" fontId="13" fillId="2" borderId="1" xfId="0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>
      <alignment horizontal="center" vertical="center"/>
    </xf>
    <xf numFmtId="3" fontId="0" fillId="0" borderId="0" xfId="0" applyNumberFormat="1"/>
    <xf numFmtId="0" fontId="23" fillId="14" borderId="1" xfId="0" applyFont="1" applyFill="1" applyBorder="1" applyAlignment="1">
      <alignment horizontal="center"/>
    </xf>
    <xf numFmtId="0" fontId="13" fillId="6" borderId="2" xfId="0" applyFont="1" applyFill="1" applyBorder="1" applyAlignment="1">
      <alignment horizontal="center"/>
    </xf>
    <xf numFmtId="0" fontId="13" fillId="11" borderId="1" xfId="0" applyFont="1" applyFill="1" applyBorder="1" applyAlignment="1">
      <alignment horizontal="center" vertical="center"/>
    </xf>
    <xf numFmtId="0" fontId="13" fillId="3" borderId="1" xfId="0" applyFont="1" applyFill="1" applyBorder="1" applyAlignment="1">
      <alignment horizontal="center" vertical="center"/>
    </xf>
    <xf numFmtId="0" fontId="13" fillId="3" borderId="1" xfId="0" applyFont="1" applyFill="1" applyBorder="1"/>
    <xf numFmtId="0" fontId="23" fillId="2" borderId="2" xfId="0" applyFont="1" applyFill="1" applyBorder="1" applyAlignment="1">
      <alignment horizontal="center" vertical="center" wrapText="1"/>
    </xf>
    <xf numFmtId="0" fontId="23" fillId="2" borderId="1" xfId="0" applyFont="1" applyFill="1" applyBorder="1" applyAlignment="1">
      <alignment horizontal="center"/>
    </xf>
    <xf numFmtId="0" fontId="13" fillId="2" borderId="3" xfId="0" applyFont="1" applyFill="1" applyBorder="1" applyAlignment="1">
      <alignment horizontal="center"/>
    </xf>
    <xf numFmtId="0" fontId="13" fillId="0" borderId="2" xfId="0" applyFont="1" applyFill="1" applyBorder="1" applyAlignment="1">
      <alignment horizontal="center" vertical="center"/>
    </xf>
    <xf numFmtId="0" fontId="13" fillId="11" borderId="1" xfId="0" applyFont="1" applyFill="1" applyBorder="1"/>
    <xf numFmtId="0" fontId="23" fillId="0" borderId="1" xfId="0" applyFont="1" applyFill="1" applyBorder="1" applyAlignment="1">
      <alignment horizontal="center"/>
    </xf>
    <xf numFmtId="0" fontId="7" fillId="0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/>
    </xf>
    <xf numFmtId="3" fontId="10" fillId="10" borderId="1" xfId="0" applyNumberFormat="1" applyFont="1" applyFill="1" applyBorder="1" applyAlignment="1">
      <alignment horizontal="center" vertical="center"/>
    </xf>
    <xf numFmtId="0" fontId="20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 textRotation="90" wrapText="1"/>
    </xf>
    <xf numFmtId="0" fontId="11" fillId="8" borderId="3" xfId="0" applyFont="1" applyFill="1" applyBorder="1" applyAlignment="1">
      <alignment horizontal="center" vertical="center" textRotation="90" wrapText="1"/>
    </xf>
    <xf numFmtId="0" fontId="11" fillId="8" borderId="2" xfId="0" applyFont="1" applyFill="1" applyBorder="1" applyAlignment="1">
      <alignment horizontal="center" vertical="center" textRotation="90" wrapText="1"/>
    </xf>
    <xf numFmtId="0" fontId="11" fillId="12" borderId="4" xfId="0" applyFont="1" applyFill="1" applyBorder="1" applyAlignment="1">
      <alignment horizontal="center" vertical="center" textRotation="90" wrapText="1"/>
    </xf>
    <xf numFmtId="0" fontId="11" fillId="12" borderId="3" xfId="0" applyFont="1" applyFill="1" applyBorder="1" applyAlignment="1">
      <alignment horizontal="center" vertical="center" textRotation="90" wrapText="1"/>
    </xf>
    <xf numFmtId="0" fontId="11" fillId="12" borderId="2" xfId="0" applyFont="1" applyFill="1" applyBorder="1" applyAlignment="1">
      <alignment horizontal="center" vertical="center" textRotation="90" wrapText="1"/>
    </xf>
    <xf numFmtId="0" fontId="11" fillId="12" borderId="1" xfId="0" applyFont="1" applyFill="1" applyBorder="1" applyAlignment="1">
      <alignment horizontal="center" vertical="center" wrapText="1"/>
    </xf>
    <xf numFmtId="0" fontId="12" fillId="12" borderId="1" xfId="0" applyFont="1" applyFill="1" applyBorder="1" applyAlignment="1">
      <alignment horizontal="center" vertical="center" textRotation="90" wrapText="1"/>
    </xf>
    <xf numFmtId="0" fontId="2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8" borderId="3" xfId="0" applyFont="1" applyFill="1" applyBorder="1" applyAlignment="1">
      <alignment horizontal="center" vertical="center" wrapText="1"/>
    </xf>
    <xf numFmtId="0" fontId="11" fillId="8" borderId="2" xfId="0" applyFont="1" applyFill="1" applyBorder="1" applyAlignment="1">
      <alignment horizontal="center" vertical="center" wrapText="1"/>
    </xf>
    <xf numFmtId="0" fontId="11" fillId="8" borderId="4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textRotation="90" wrapText="1"/>
    </xf>
    <xf numFmtId="0" fontId="11" fillId="14" borderId="1" xfId="0" applyFont="1" applyFill="1" applyBorder="1" applyAlignment="1">
      <alignment horizontal="center" vertical="center" wrapText="1"/>
    </xf>
    <xf numFmtId="0" fontId="12" fillId="2" borderId="4" xfId="0" applyFont="1" applyFill="1" applyBorder="1" applyAlignment="1">
      <alignment horizontal="center" vertical="center" textRotation="90" wrapText="1"/>
    </xf>
    <xf numFmtId="0" fontId="12" fillId="2" borderId="3" xfId="0" applyFont="1" applyFill="1" applyBorder="1" applyAlignment="1">
      <alignment horizontal="center" vertical="center" textRotation="90" wrapText="1"/>
    </xf>
    <xf numFmtId="0" fontId="12" fillId="2" borderId="2" xfId="0" applyFont="1" applyFill="1" applyBorder="1" applyAlignment="1">
      <alignment horizontal="center" vertical="center" textRotation="90" wrapText="1"/>
    </xf>
  </cellXfs>
  <cellStyles count="5">
    <cellStyle name="Dziesiętny 2" xfId="1"/>
    <cellStyle name="Normalny" xfId="0" builtinId="0"/>
    <cellStyle name="Normalny 2" xfId="2"/>
    <cellStyle name="Normalny 3" xfId="3"/>
    <cellStyle name="Walutowy 2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W32"/>
  <sheetViews>
    <sheetView tabSelected="1" zoomScale="75" zoomScaleNormal="75" workbookViewId="0">
      <selection activeCell="AB20" sqref="AB20"/>
    </sheetView>
  </sheetViews>
  <sheetFormatPr defaultRowHeight="15" x14ac:dyDescent="0.25"/>
  <cols>
    <col min="2" max="2" width="3.85546875" customWidth="1"/>
    <col min="3" max="3" width="34.42578125" customWidth="1"/>
    <col min="4" max="4" width="45.42578125" customWidth="1"/>
    <col min="5" max="5" width="19" customWidth="1"/>
    <col min="6" max="6" width="11.7109375" customWidth="1"/>
    <col min="7" max="7" width="8.42578125" customWidth="1"/>
    <col min="8" max="8" width="12.7109375" customWidth="1"/>
    <col min="9" max="9" width="11" style="90" hidden="1" customWidth="1"/>
    <col min="10" max="10" width="11.85546875" hidden="1" customWidth="1"/>
    <col min="11" max="11" width="7.42578125" hidden="1" customWidth="1"/>
    <col min="12" max="14" width="14.5703125" hidden="1" customWidth="1"/>
    <col min="15" max="15" width="11.85546875" customWidth="1"/>
    <col min="16" max="16" width="9.42578125" style="130" customWidth="1"/>
    <col min="17" max="17" width="44.140625" customWidth="1"/>
    <col min="18" max="18" width="9.140625" customWidth="1"/>
    <col min="19" max="19" width="17" style="113" hidden="1" customWidth="1"/>
    <col min="20" max="20" width="20.28515625" style="113" hidden="1" customWidth="1"/>
    <col min="21" max="21" width="17.42578125" style="113" hidden="1" customWidth="1"/>
    <col min="22" max="22" width="23.28515625" style="113" hidden="1" customWidth="1"/>
    <col min="23" max="25" width="0" hidden="1" customWidth="1"/>
  </cols>
  <sheetData>
    <row r="1" spans="2:22" x14ac:dyDescent="0.25">
      <c r="B1" s="253" t="s">
        <v>314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  <c r="Q1" s="253"/>
    </row>
    <row r="2" spans="2:22" x14ac:dyDescent="0.25">
      <c r="B2" s="253" t="s">
        <v>317</v>
      </c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  <c r="Q2" s="253"/>
    </row>
    <row r="3" spans="2:22" x14ac:dyDescent="0.25">
      <c r="D3" s="165"/>
      <c r="E3" s="165"/>
      <c r="F3" s="165"/>
      <c r="G3" s="165"/>
      <c r="H3" s="165"/>
      <c r="Q3" s="42"/>
    </row>
    <row r="4" spans="2:22" ht="15.75" customHeight="1" x14ac:dyDescent="0.25">
      <c r="B4" s="254" t="s">
        <v>421</v>
      </c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254"/>
    </row>
    <row r="5" spans="2:22" ht="22.5" customHeight="1" x14ac:dyDescent="0.25"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55"/>
    </row>
    <row r="6" spans="2:22" ht="63.75" customHeight="1" x14ac:dyDescent="0.25">
      <c r="B6" s="60" t="s">
        <v>0</v>
      </c>
      <c r="C6" s="60" t="s">
        <v>1</v>
      </c>
      <c r="D6" s="60" t="s">
        <v>149</v>
      </c>
      <c r="E6" s="68" t="s">
        <v>98</v>
      </c>
      <c r="F6" s="60" t="s">
        <v>88</v>
      </c>
      <c r="G6" s="60" t="s">
        <v>3</v>
      </c>
      <c r="H6" s="60" t="s">
        <v>4</v>
      </c>
      <c r="I6" s="60" t="s">
        <v>150</v>
      </c>
      <c r="J6" s="141" t="s">
        <v>176</v>
      </c>
      <c r="K6" s="141">
        <v>2018</v>
      </c>
      <c r="L6" s="141">
        <v>2019</v>
      </c>
      <c r="M6" s="141">
        <v>2020</v>
      </c>
      <c r="N6" s="141">
        <v>2021</v>
      </c>
      <c r="O6" s="139" t="s">
        <v>150</v>
      </c>
      <c r="P6" s="131" t="s">
        <v>151</v>
      </c>
      <c r="Q6" s="67" t="s">
        <v>97</v>
      </c>
      <c r="S6" s="111" t="s">
        <v>226</v>
      </c>
      <c r="T6" s="110" t="s">
        <v>227</v>
      </c>
      <c r="U6" s="110" t="s">
        <v>228</v>
      </c>
      <c r="V6" s="110" t="s">
        <v>229</v>
      </c>
    </row>
    <row r="7" spans="2:22" ht="30" customHeight="1" x14ac:dyDescent="0.25">
      <c r="B7" s="62" t="s">
        <v>5</v>
      </c>
      <c r="C7" s="78" t="s">
        <v>152</v>
      </c>
      <c r="D7" s="78" t="s">
        <v>153</v>
      </c>
      <c r="E7" s="256" t="s">
        <v>280</v>
      </c>
      <c r="F7" s="259" t="s">
        <v>154</v>
      </c>
      <c r="G7" s="62" t="s">
        <v>155</v>
      </c>
      <c r="H7" s="244">
        <v>4944826</v>
      </c>
      <c r="I7" s="94">
        <v>600</v>
      </c>
      <c r="J7" s="77">
        <f>I7/12*24</f>
        <v>1200</v>
      </c>
      <c r="K7" s="77">
        <v>533</v>
      </c>
      <c r="L7" s="77">
        <v>518</v>
      </c>
      <c r="M7" s="207">
        <v>414</v>
      </c>
      <c r="N7" s="207">
        <v>426</v>
      </c>
      <c r="O7" s="140">
        <v>550</v>
      </c>
      <c r="P7" s="132">
        <v>250</v>
      </c>
      <c r="Q7" s="212" t="s">
        <v>389</v>
      </c>
      <c r="S7" s="96" t="s">
        <v>230</v>
      </c>
      <c r="T7" s="95" t="s">
        <v>231</v>
      </c>
      <c r="U7" s="95" t="s">
        <v>232</v>
      </c>
      <c r="V7" s="121" t="s">
        <v>233</v>
      </c>
    </row>
    <row r="8" spans="2:22" s="52" customFormat="1" ht="30" x14ac:dyDescent="0.25">
      <c r="B8" s="60" t="s">
        <v>9</v>
      </c>
      <c r="C8" s="7" t="s">
        <v>156</v>
      </c>
      <c r="D8" s="8" t="s">
        <v>157</v>
      </c>
      <c r="E8" s="257"/>
      <c r="F8" s="260"/>
      <c r="G8" s="16" t="s">
        <v>155</v>
      </c>
      <c r="H8" s="234">
        <v>40796975</v>
      </c>
      <c r="I8" s="142">
        <v>860</v>
      </c>
      <c r="J8" s="77">
        <f t="shared" ref="J8:J24" si="0">I8/12*24</f>
        <v>1720</v>
      </c>
      <c r="K8" s="77">
        <v>688</v>
      </c>
      <c r="L8" s="77">
        <v>726</v>
      </c>
      <c r="M8" s="207">
        <v>414</v>
      </c>
      <c r="N8" s="207">
        <v>463</v>
      </c>
      <c r="O8" s="140">
        <v>750</v>
      </c>
      <c r="P8" s="133">
        <v>260</v>
      </c>
      <c r="Q8" s="212" t="s">
        <v>374</v>
      </c>
      <c r="S8" s="126" t="s">
        <v>234</v>
      </c>
      <c r="T8" s="122" t="s">
        <v>235</v>
      </c>
      <c r="U8" s="122" t="s">
        <v>236</v>
      </c>
      <c r="V8" s="123" t="s">
        <v>237</v>
      </c>
    </row>
    <row r="9" spans="2:22" s="52" customFormat="1" x14ac:dyDescent="0.25">
      <c r="B9" s="60" t="s">
        <v>12</v>
      </c>
      <c r="C9" s="8" t="s">
        <v>158</v>
      </c>
      <c r="D9" s="8" t="s">
        <v>159</v>
      </c>
      <c r="E9" s="257"/>
      <c r="F9" s="260"/>
      <c r="G9" s="16" t="s">
        <v>155</v>
      </c>
      <c r="H9" s="229">
        <v>53500822</v>
      </c>
      <c r="I9" s="79">
        <v>360</v>
      </c>
      <c r="J9" s="77">
        <f t="shared" si="0"/>
        <v>720</v>
      </c>
      <c r="K9" s="77">
        <v>278</v>
      </c>
      <c r="L9" s="77">
        <v>278</v>
      </c>
      <c r="M9" s="207">
        <v>288</v>
      </c>
      <c r="N9" s="207">
        <v>283</v>
      </c>
      <c r="O9" s="140">
        <v>300</v>
      </c>
      <c r="P9" s="134">
        <v>100</v>
      </c>
      <c r="Q9" s="212" t="s">
        <v>397</v>
      </c>
      <c r="S9" s="126" t="s">
        <v>238</v>
      </c>
      <c r="T9" s="122" t="s">
        <v>239</v>
      </c>
      <c r="U9" s="127"/>
      <c r="V9" s="123" t="s">
        <v>240</v>
      </c>
    </row>
    <row r="10" spans="2:22" s="52" customFormat="1" ht="30" x14ac:dyDescent="0.25">
      <c r="B10" s="60" t="s">
        <v>15</v>
      </c>
      <c r="C10" s="53" t="s">
        <v>160</v>
      </c>
      <c r="D10" s="53" t="s">
        <v>161</v>
      </c>
      <c r="E10" s="257"/>
      <c r="F10" s="260"/>
      <c r="G10" s="54" t="s">
        <v>155</v>
      </c>
      <c r="H10" s="237">
        <v>53500823</v>
      </c>
      <c r="I10" s="112">
        <v>1080</v>
      </c>
      <c r="J10" s="77">
        <f t="shared" si="0"/>
        <v>2160</v>
      </c>
      <c r="K10" s="129">
        <v>896</v>
      </c>
      <c r="L10" s="129">
        <v>875</v>
      </c>
      <c r="M10" s="207">
        <v>450</v>
      </c>
      <c r="N10" s="207">
        <v>661</v>
      </c>
      <c r="O10" s="140">
        <v>900</v>
      </c>
      <c r="P10" s="135">
        <v>336</v>
      </c>
      <c r="Q10" s="212" t="s">
        <v>373</v>
      </c>
      <c r="S10" s="126" t="s">
        <v>241</v>
      </c>
      <c r="T10" s="122" t="s">
        <v>242</v>
      </c>
      <c r="U10" s="127"/>
      <c r="V10" s="123" t="s">
        <v>243</v>
      </c>
    </row>
    <row r="11" spans="2:22" s="52" customFormat="1" ht="40.5" customHeight="1" x14ac:dyDescent="0.25">
      <c r="B11" s="60" t="s">
        <v>18</v>
      </c>
      <c r="C11" s="7" t="s">
        <v>162</v>
      </c>
      <c r="D11" s="7" t="s">
        <v>218</v>
      </c>
      <c r="E11" s="257"/>
      <c r="F11" s="260"/>
      <c r="G11" s="16" t="s">
        <v>155</v>
      </c>
      <c r="H11" s="229">
        <v>53500567</v>
      </c>
      <c r="I11" s="79">
        <v>1000</v>
      </c>
      <c r="J11" s="77">
        <f t="shared" si="0"/>
        <v>2000</v>
      </c>
      <c r="K11" s="129">
        <v>719</v>
      </c>
      <c r="L11" s="129">
        <v>649</v>
      </c>
      <c r="M11" s="207">
        <v>528</v>
      </c>
      <c r="N11" s="207">
        <v>552</v>
      </c>
      <c r="O11" s="140">
        <v>700</v>
      </c>
      <c r="P11" s="134">
        <v>300</v>
      </c>
      <c r="Q11" s="212" t="s">
        <v>399</v>
      </c>
      <c r="S11" s="126" t="s">
        <v>244</v>
      </c>
      <c r="T11" s="122" t="s">
        <v>245</v>
      </c>
      <c r="U11" s="127"/>
      <c r="V11" s="124" t="s">
        <v>215</v>
      </c>
    </row>
    <row r="12" spans="2:22" s="52" customFormat="1" ht="40.5" customHeight="1" x14ac:dyDescent="0.25">
      <c r="B12" s="60" t="s">
        <v>21</v>
      </c>
      <c r="C12" s="7" t="s">
        <v>163</v>
      </c>
      <c r="D12" s="7" t="s">
        <v>219</v>
      </c>
      <c r="E12" s="257"/>
      <c r="F12" s="260"/>
      <c r="G12" s="16" t="s">
        <v>155</v>
      </c>
      <c r="H12" s="236">
        <v>53500825</v>
      </c>
      <c r="I12" s="79">
        <v>1800</v>
      </c>
      <c r="J12" s="77">
        <f t="shared" si="0"/>
        <v>3600</v>
      </c>
      <c r="K12" s="77">
        <v>1581</v>
      </c>
      <c r="L12" s="77">
        <v>1493</v>
      </c>
      <c r="M12" s="207">
        <v>1161</v>
      </c>
      <c r="N12" s="207">
        <v>1382</v>
      </c>
      <c r="O12" s="140">
        <v>1600</v>
      </c>
      <c r="P12" s="134">
        <v>350</v>
      </c>
      <c r="Q12" s="212" t="s">
        <v>388</v>
      </c>
      <c r="S12" s="126" t="s">
        <v>246</v>
      </c>
      <c r="T12" s="122" t="s">
        <v>247</v>
      </c>
      <c r="U12" s="127"/>
      <c r="V12" s="124" t="s">
        <v>248</v>
      </c>
    </row>
    <row r="13" spans="2:22" s="52" customFormat="1" ht="40.5" customHeight="1" x14ac:dyDescent="0.25">
      <c r="B13" s="60" t="s">
        <v>23</v>
      </c>
      <c r="C13" s="7" t="s">
        <v>164</v>
      </c>
      <c r="D13" s="7" t="s">
        <v>220</v>
      </c>
      <c r="E13" s="257"/>
      <c r="F13" s="260"/>
      <c r="G13" s="16" t="s">
        <v>155</v>
      </c>
      <c r="H13" s="236">
        <v>50280442</v>
      </c>
      <c r="I13" s="79">
        <v>4000</v>
      </c>
      <c r="J13" s="77">
        <f t="shared" si="0"/>
        <v>8000</v>
      </c>
      <c r="K13" s="77">
        <v>3450</v>
      </c>
      <c r="L13" s="77">
        <v>3329</v>
      </c>
      <c r="M13" s="207">
        <v>3213</v>
      </c>
      <c r="N13" s="207">
        <v>3262</v>
      </c>
      <c r="O13" s="140">
        <v>3500</v>
      </c>
      <c r="P13" s="134">
        <v>800</v>
      </c>
      <c r="Q13" s="223" t="s">
        <v>372</v>
      </c>
      <c r="S13" s="126" t="s">
        <v>249</v>
      </c>
      <c r="T13" s="122" t="s">
        <v>250</v>
      </c>
      <c r="U13" s="127"/>
      <c r="V13" s="123" t="s">
        <v>251</v>
      </c>
    </row>
    <row r="14" spans="2:22" s="52" customFormat="1" ht="40.5" customHeight="1" x14ac:dyDescent="0.25">
      <c r="B14" s="60" t="s">
        <v>26</v>
      </c>
      <c r="C14" s="8" t="s">
        <v>165</v>
      </c>
      <c r="D14" s="7" t="s">
        <v>221</v>
      </c>
      <c r="E14" s="257"/>
      <c r="F14" s="260"/>
      <c r="G14" s="16" t="s">
        <v>155</v>
      </c>
      <c r="H14" s="229">
        <v>53500824</v>
      </c>
      <c r="I14" s="79">
        <v>3100</v>
      </c>
      <c r="J14" s="77">
        <f t="shared" si="0"/>
        <v>6200</v>
      </c>
      <c r="K14" s="77">
        <v>2803</v>
      </c>
      <c r="L14" s="77">
        <v>2864</v>
      </c>
      <c r="M14" s="207">
        <v>2545</v>
      </c>
      <c r="N14" s="207">
        <v>2776</v>
      </c>
      <c r="O14" s="140">
        <v>3000</v>
      </c>
      <c r="P14" s="134">
        <v>700</v>
      </c>
      <c r="Q14" s="212" t="s">
        <v>375</v>
      </c>
      <c r="S14" s="126" t="s">
        <v>252</v>
      </c>
      <c r="T14" s="122" t="s">
        <v>253</v>
      </c>
      <c r="U14" s="127"/>
      <c r="V14" s="123" t="s">
        <v>254</v>
      </c>
    </row>
    <row r="15" spans="2:22" s="52" customFormat="1" ht="40.5" customHeight="1" x14ac:dyDescent="0.25">
      <c r="B15" s="60" t="s">
        <v>28</v>
      </c>
      <c r="C15" s="7" t="s">
        <v>166</v>
      </c>
      <c r="D15" s="7" t="s">
        <v>222</v>
      </c>
      <c r="E15" s="257"/>
      <c r="F15" s="260"/>
      <c r="G15" s="16" t="s">
        <v>155</v>
      </c>
      <c r="H15" s="229">
        <v>53501369</v>
      </c>
      <c r="I15" s="79">
        <v>1870</v>
      </c>
      <c r="J15" s="77">
        <f t="shared" si="0"/>
        <v>3740</v>
      </c>
      <c r="K15" s="77">
        <v>1611</v>
      </c>
      <c r="L15" s="77">
        <v>1499</v>
      </c>
      <c r="M15" s="207">
        <v>1448</v>
      </c>
      <c r="N15" s="207">
        <v>1451</v>
      </c>
      <c r="O15" s="140">
        <v>1600</v>
      </c>
      <c r="P15" s="134">
        <v>350</v>
      </c>
      <c r="Q15" s="214" t="s">
        <v>396</v>
      </c>
      <c r="S15" s="126" t="s">
        <v>255</v>
      </c>
      <c r="T15" s="122" t="s">
        <v>256</v>
      </c>
      <c r="U15" s="122" t="s">
        <v>257</v>
      </c>
      <c r="V15" s="123" t="s">
        <v>258</v>
      </c>
    </row>
    <row r="16" spans="2:22" s="52" customFormat="1" ht="40.5" customHeight="1" x14ac:dyDescent="0.25">
      <c r="B16" s="60" t="s">
        <v>31</v>
      </c>
      <c r="C16" s="7" t="s">
        <v>407</v>
      </c>
      <c r="D16" s="7" t="s">
        <v>223</v>
      </c>
      <c r="E16" s="258"/>
      <c r="F16" s="260"/>
      <c r="G16" s="16" t="s">
        <v>155</v>
      </c>
      <c r="H16" s="229">
        <v>3250022612</v>
      </c>
      <c r="I16" s="79">
        <v>600</v>
      </c>
      <c r="J16" s="77">
        <f t="shared" si="0"/>
        <v>1200</v>
      </c>
      <c r="K16" s="77">
        <v>591</v>
      </c>
      <c r="L16" s="77">
        <v>603</v>
      </c>
      <c r="M16" s="207">
        <v>420</v>
      </c>
      <c r="N16" s="207">
        <v>418</v>
      </c>
      <c r="O16" s="140">
        <f>((K16+L16)/2)*1.2+750-0.4</f>
        <v>1466</v>
      </c>
      <c r="P16" s="134">
        <v>260</v>
      </c>
      <c r="Q16" s="212" t="s">
        <v>386</v>
      </c>
      <c r="S16" s="126" t="s">
        <v>259</v>
      </c>
      <c r="T16" s="122" t="s">
        <v>260</v>
      </c>
      <c r="U16" s="122" t="s">
        <v>261</v>
      </c>
      <c r="V16" s="124" t="s">
        <v>262</v>
      </c>
    </row>
    <row r="17" spans="2:23" s="52" customFormat="1" ht="28.5" customHeight="1" x14ac:dyDescent="0.25">
      <c r="B17" s="66"/>
      <c r="C17" s="55" t="s">
        <v>167</v>
      </c>
      <c r="D17" s="7" t="s">
        <v>224</v>
      </c>
      <c r="E17" s="256" t="s">
        <v>413</v>
      </c>
      <c r="F17" s="260"/>
      <c r="G17" s="56"/>
      <c r="H17" s="56"/>
      <c r="I17" s="143"/>
      <c r="J17" s="56"/>
      <c r="K17" s="56"/>
      <c r="L17" s="56"/>
      <c r="M17" s="56"/>
      <c r="N17" s="56"/>
      <c r="O17" s="252"/>
      <c r="P17" s="136"/>
      <c r="Q17" s="57"/>
      <c r="S17" s="128"/>
      <c r="T17" s="125"/>
      <c r="U17" s="125"/>
      <c r="V17" s="125"/>
    </row>
    <row r="18" spans="2:23" s="52" customFormat="1" x14ac:dyDescent="0.25">
      <c r="B18" s="66" t="s">
        <v>34</v>
      </c>
      <c r="C18" s="8" t="s">
        <v>168</v>
      </c>
      <c r="D18" s="16" t="s">
        <v>169</v>
      </c>
      <c r="E18" s="257"/>
      <c r="F18" s="260"/>
      <c r="G18" s="16" t="s">
        <v>155</v>
      </c>
      <c r="H18" s="229">
        <v>53501316</v>
      </c>
      <c r="I18" s="79">
        <v>700</v>
      </c>
      <c r="J18" s="77">
        <f t="shared" si="0"/>
        <v>1400</v>
      </c>
      <c r="K18" s="77">
        <v>565</v>
      </c>
      <c r="L18" s="77">
        <v>651</v>
      </c>
      <c r="M18" s="207">
        <v>697</v>
      </c>
      <c r="N18" s="207">
        <v>752</v>
      </c>
      <c r="O18" s="140">
        <v>800</v>
      </c>
      <c r="P18" s="134">
        <v>325</v>
      </c>
      <c r="Q18" s="212" t="s">
        <v>346</v>
      </c>
      <c r="S18" s="126" t="s">
        <v>263</v>
      </c>
      <c r="T18" s="89" t="s">
        <v>264</v>
      </c>
      <c r="U18" s="122" t="s">
        <v>265</v>
      </c>
      <c r="V18" s="124" t="s">
        <v>266</v>
      </c>
    </row>
    <row r="19" spans="2:23" s="52" customFormat="1" x14ac:dyDescent="0.25">
      <c r="B19" s="66" t="s">
        <v>35</v>
      </c>
      <c r="C19" s="8" t="s">
        <v>168</v>
      </c>
      <c r="D19" s="16" t="s">
        <v>169</v>
      </c>
      <c r="E19" s="257"/>
      <c r="F19" s="260"/>
      <c r="G19" s="16" t="s">
        <v>155</v>
      </c>
      <c r="H19" s="229">
        <v>53501317</v>
      </c>
      <c r="I19" s="79">
        <v>738</v>
      </c>
      <c r="J19" s="77">
        <f t="shared" si="0"/>
        <v>1476</v>
      </c>
      <c r="K19" s="77">
        <v>600</v>
      </c>
      <c r="L19" s="77">
        <v>926</v>
      </c>
      <c r="M19" s="207">
        <v>952</v>
      </c>
      <c r="N19" s="207">
        <v>992</v>
      </c>
      <c r="O19" s="140">
        <v>1000</v>
      </c>
      <c r="P19" s="134">
        <v>350</v>
      </c>
      <c r="Q19" s="212" t="s">
        <v>347</v>
      </c>
      <c r="S19" s="126" t="s">
        <v>267</v>
      </c>
      <c r="T19" s="89" t="s">
        <v>264</v>
      </c>
      <c r="U19" s="122" t="s">
        <v>268</v>
      </c>
      <c r="V19" s="124" t="s">
        <v>269</v>
      </c>
    </row>
    <row r="20" spans="2:23" s="52" customFormat="1" x14ac:dyDescent="0.25">
      <c r="B20" s="66" t="s">
        <v>38</v>
      </c>
      <c r="C20" s="8" t="s">
        <v>170</v>
      </c>
      <c r="D20" s="16" t="s">
        <v>169</v>
      </c>
      <c r="E20" s="257"/>
      <c r="F20" s="260"/>
      <c r="G20" s="16" t="s">
        <v>155</v>
      </c>
      <c r="H20" s="229">
        <v>53501368</v>
      </c>
      <c r="I20" s="79">
        <v>530</v>
      </c>
      <c r="J20" s="77">
        <f t="shared" si="0"/>
        <v>1060</v>
      </c>
      <c r="K20" s="77">
        <v>473</v>
      </c>
      <c r="L20" s="77">
        <v>632</v>
      </c>
      <c r="M20" s="207">
        <v>651</v>
      </c>
      <c r="N20" s="207">
        <v>605</v>
      </c>
      <c r="O20" s="140">
        <v>650</v>
      </c>
      <c r="P20" s="134">
        <v>260</v>
      </c>
      <c r="Q20" s="212" t="s">
        <v>348</v>
      </c>
      <c r="S20" s="126" t="s">
        <v>270</v>
      </c>
      <c r="T20" s="89" t="s">
        <v>271</v>
      </c>
      <c r="U20" s="122" t="s">
        <v>265</v>
      </c>
      <c r="V20" s="124" t="s">
        <v>272</v>
      </c>
    </row>
    <row r="21" spans="2:23" s="52" customFormat="1" x14ac:dyDescent="0.25">
      <c r="B21" s="66" t="s">
        <v>39</v>
      </c>
      <c r="C21" s="8" t="s">
        <v>170</v>
      </c>
      <c r="D21" s="16" t="s">
        <v>169</v>
      </c>
      <c r="E21" s="257"/>
      <c r="F21" s="260"/>
      <c r="G21" s="16" t="s">
        <v>155</v>
      </c>
      <c r="H21" s="229">
        <v>53501366</v>
      </c>
      <c r="I21" s="79">
        <v>435</v>
      </c>
      <c r="J21" s="77">
        <f t="shared" si="0"/>
        <v>870</v>
      </c>
      <c r="K21" s="77">
        <v>557</v>
      </c>
      <c r="L21" s="77">
        <v>599</v>
      </c>
      <c r="M21" s="207">
        <v>620</v>
      </c>
      <c r="N21" s="207">
        <v>586</v>
      </c>
      <c r="O21" s="140">
        <v>650</v>
      </c>
      <c r="P21" s="134">
        <v>275</v>
      </c>
      <c r="Q21" s="212" t="s">
        <v>349</v>
      </c>
      <c r="S21" s="126" t="s">
        <v>273</v>
      </c>
      <c r="T21" s="89" t="s">
        <v>271</v>
      </c>
      <c r="U21" s="122" t="s">
        <v>268</v>
      </c>
      <c r="V21" s="124" t="s">
        <v>274</v>
      </c>
    </row>
    <row r="22" spans="2:23" s="52" customFormat="1" x14ac:dyDescent="0.25">
      <c r="B22" s="66" t="s">
        <v>42</v>
      </c>
      <c r="C22" s="8" t="s">
        <v>171</v>
      </c>
      <c r="D22" s="16" t="s">
        <v>169</v>
      </c>
      <c r="E22" s="257"/>
      <c r="F22" s="260"/>
      <c r="G22" s="16" t="s">
        <v>155</v>
      </c>
      <c r="H22" s="229">
        <v>42203082</v>
      </c>
      <c r="I22" s="79">
        <v>280</v>
      </c>
      <c r="J22" s="77">
        <f t="shared" si="0"/>
        <v>560</v>
      </c>
      <c r="K22" s="77">
        <v>230</v>
      </c>
      <c r="L22" s="77">
        <v>226</v>
      </c>
      <c r="M22" s="207">
        <v>490</v>
      </c>
      <c r="N22" s="207">
        <v>503</v>
      </c>
      <c r="O22" s="140">
        <v>550</v>
      </c>
      <c r="P22" s="134">
        <v>350</v>
      </c>
      <c r="Q22" s="212" t="s">
        <v>350</v>
      </c>
      <c r="S22" s="126" t="s">
        <v>275</v>
      </c>
      <c r="T22" s="89" t="s">
        <v>276</v>
      </c>
      <c r="U22" s="122" t="s">
        <v>265</v>
      </c>
      <c r="V22" s="124" t="s">
        <v>277</v>
      </c>
      <c r="W22" s="52" t="s">
        <v>281</v>
      </c>
    </row>
    <row r="23" spans="2:23" s="52" customFormat="1" x14ac:dyDescent="0.25">
      <c r="B23" s="66" t="s">
        <v>44</v>
      </c>
      <c r="C23" s="8" t="s">
        <v>171</v>
      </c>
      <c r="D23" s="16" t="s">
        <v>169</v>
      </c>
      <c r="E23" s="258"/>
      <c r="F23" s="261"/>
      <c r="G23" s="16" t="s">
        <v>155</v>
      </c>
      <c r="H23" s="229">
        <v>42203084</v>
      </c>
      <c r="I23" s="79">
        <v>300</v>
      </c>
      <c r="J23" s="77">
        <f t="shared" si="0"/>
        <v>600</v>
      </c>
      <c r="K23" s="77">
        <v>672</v>
      </c>
      <c r="L23" s="77">
        <v>613</v>
      </c>
      <c r="M23" s="207">
        <v>496</v>
      </c>
      <c r="N23" s="207">
        <v>594</v>
      </c>
      <c r="O23" s="140">
        <v>650</v>
      </c>
      <c r="P23" s="134">
        <v>350</v>
      </c>
      <c r="Q23" s="212" t="s">
        <v>351</v>
      </c>
      <c r="S23" s="126" t="s">
        <v>278</v>
      </c>
      <c r="T23" s="89" t="s">
        <v>276</v>
      </c>
      <c r="U23" s="122" t="s">
        <v>268</v>
      </c>
      <c r="V23" s="124" t="s">
        <v>279</v>
      </c>
    </row>
    <row r="24" spans="2:23" s="117" customFormat="1" ht="60" x14ac:dyDescent="0.25">
      <c r="B24" s="114" t="s">
        <v>74</v>
      </c>
      <c r="C24" s="115" t="s">
        <v>173</v>
      </c>
      <c r="D24" s="115" t="s">
        <v>174</v>
      </c>
      <c r="E24" s="68" t="s">
        <v>299</v>
      </c>
      <c r="F24" s="171" t="s">
        <v>177</v>
      </c>
      <c r="G24" s="97" t="s">
        <v>175</v>
      </c>
      <c r="H24" s="230">
        <v>96250840</v>
      </c>
      <c r="I24" s="116">
        <v>620</v>
      </c>
      <c r="J24" s="97">
        <f t="shared" si="0"/>
        <v>1240</v>
      </c>
      <c r="K24" s="97">
        <v>610</v>
      </c>
      <c r="L24" s="97">
        <v>600</v>
      </c>
      <c r="M24" s="247">
        <v>374</v>
      </c>
      <c r="N24" s="247">
        <v>344</v>
      </c>
      <c r="O24" s="140">
        <v>600</v>
      </c>
      <c r="P24" s="137">
        <v>150</v>
      </c>
      <c r="Q24" s="211" t="s">
        <v>422</v>
      </c>
      <c r="S24" s="97"/>
      <c r="T24" s="97"/>
      <c r="U24" s="97"/>
      <c r="V24" s="97"/>
      <c r="W24" s="117" t="s">
        <v>287</v>
      </c>
    </row>
    <row r="25" spans="2:23" x14ac:dyDescent="0.25">
      <c r="C25" s="42"/>
      <c r="H25" s="202" t="s">
        <v>72</v>
      </c>
      <c r="I25" s="175">
        <f t="shared" ref="I25:O25" si="1">SUM(I7:I24)</f>
        <v>18873</v>
      </c>
      <c r="J25" s="203">
        <f t="shared" si="1"/>
        <v>37746</v>
      </c>
      <c r="K25" s="203">
        <f t="shared" si="1"/>
        <v>16857</v>
      </c>
      <c r="L25" s="203">
        <f t="shared" si="1"/>
        <v>17081</v>
      </c>
      <c r="M25" s="203">
        <f t="shared" si="1"/>
        <v>15161</v>
      </c>
      <c r="N25" s="203">
        <f>SUM(N7:N24)</f>
        <v>16050</v>
      </c>
      <c r="O25" s="203">
        <f t="shared" si="1"/>
        <v>19266</v>
      </c>
    </row>
    <row r="26" spans="2:23" x14ac:dyDescent="0.25">
      <c r="H26" s="12"/>
      <c r="I26" s="33"/>
      <c r="J26" s="33"/>
      <c r="K26" s="33"/>
      <c r="L26" s="33"/>
      <c r="M26" s="33"/>
      <c r="N26" s="33"/>
      <c r="O26" s="33"/>
      <c r="P26" s="138"/>
      <c r="Q26" s="12"/>
    </row>
    <row r="28" spans="2:23" x14ac:dyDescent="0.25">
      <c r="B28" s="119"/>
      <c r="C28" s="120"/>
      <c r="E28" s="86" t="s">
        <v>419</v>
      </c>
      <c r="F28" s="87"/>
      <c r="G28" s="118">
        <f>O25</f>
        <v>19266</v>
      </c>
      <c r="H28" s="163" t="s">
        <v>225</v>
      </c>
      <c r="J28" s="172"/>
      <c r="K28" s="117"/>
      <c r="L28" s="172"/>
      <c r="M28" s="172"/>
      <c r="N28" s="172"/>
      <c r="O28" s="172"/>
    </row>
    <row r="29" spans="2:23" x14ac:dyDescent="0.25">
      <c r="C29" s="58"/>
      <c r="S29" s="120" t="s">
        <v>320</v>
      </c>
    </row>
    <row r="30" spans="2:23" x14ac:dyDescent="0.25">
      <c r="C30" t="s">
        <v>408</v>
      </c>
      <c r="D30" t="s">
        <v>409</v>
      </c>
    </row>
    <row r="32" spans="2:23" x14ac:dyDescent="0.25">
      <c r="M32" s="238">
        <f>M23+M22+M21+M20+M19+M18+M16+M15+M14+M13+M12+M11+M10</f>
        <v>13671</v>
      </c>
      <c r="N32" s="238"/>
    </row>
  </sheetData>
  <mergeCells count="6">
    <mergeCell ref="B1:Q1"/>
    <mergeCell ref="B2:Q2"/>
    <mergeCell ref="B4:Q5"/>
    <mergeCell ref="E7:E16"/>
    <mergeCell ref="F7:F23"/>
    <mergeCell ref="E17:E23"/>
  </mergeCells>
  <pageMargins left="0.31496062992125984" right="0.31496062992125984" top="0.74803149606299213" bottom="0.74803149606299213" header="0.31496062992125984" footer="0.31496062992125984"/>
  <pageSetup paperSize="9" scale="6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U62"/>
  <sheetViews>
    <sheetView zoomScale="75" zoomScaleNormal="75" workbookViewId="0">
      <selection activeCell="O50" sqref="O50"/>
    </sheetView>
  </sheetViews>
  <sheetFormatPr defaultRowHeight="15" x14ac:dyDescent="0.25"/>
  <cols>
    <col min="1" max="1" width="3.7109375" customWidth="1"/>
    <col min="2" max="2" width="5" customWidth="1"/>
    <col min="3" max="3" width="36.5703125" customWidth="1"/>
    <col min="4" max="4" width="45" customWidth="1"/>
    <col min="5" max="5" width="14.5703125" customWidth="1"/>
    <col min="6" max="6" width="11.5703125" customWidth="1"/>
    <col min="7" max="7" width="9" style="32" customWidth="1"/>
    <col min="8" max="8" width="16.28515625" customWidth="1"/>
    <col min="9" max="9" width="19.140625" hidden="1" customWidth="1"/>
    <col min="10" max="10" width="11.42578125" hidden="1" customWidth="1"/>
    <col min="11" max="11" width="13.7109375" hidden="1" customWidth="1"/>
    <col min="12" max="14" width="12.42578125" hidden="1" customWidth="1"/>
    <col min="17" max="17" width="38.140625" bestFit="1" customWidth="1"/>
    <col min="18" max="18" width="6.28515625" hidden="1" customWidth="1"/>
    <col min="19" max="19" width="20" hidden="1" customWidth="1"/>
    <col min="20" max="22" width="0" hidden="1" customWidth="1"/>
  </cols>
  <sheetData>
    <row r="1" spans="2:20" ht="15.75" x14ac:dyDescent="0.25">
      <c r="B1" s="264" t="s">
        <v>315</v>
      </c>
      <c r="C1" s="265"/>
      <c r="D1" s="265"/>
      <c r="E1" s="265"/>
      <c r="F1" s="265"/>
      <c r="G1" s="265"/>
      <c r="H1" s="265"/>
      <c r="I1" s="265"/>
      <c r="J1" s="265"/>
      <c r="K1" s="265"/>
      <c r="L1" s="265"/>
      <c r="M1" s="265"/>
      <c r="N1" s="265"/>
      <c r="O1" s="265"/>
      <c r="P1" s="265"/>
    </row>
    <row r="2" spans="2:20" ht="15.75" x14ac:dyDescent="0.25">
      <c r="B2" s="264" t="s">
        <v>318</v>
      </c>
      <c r="C2" s="265"/>
      <c r="D2" s="265"/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</row>
    <row r="3" spans="2:20" x14ac:dyDescent="0.25">
      <c r="D3" s="31"/>
      <c r="Q3" s="34"/>
    </row>
    <row r="4" spans="2:20" x14ac:dyDescent="0.25">
      <c r="B4" s="254" t="s">
        <v>417</v>
      </c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</row>
    <row r="5" spans="2:20" ht="25.5" customHeight="1" x14ac:dyDescent="0.25"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  <c r="Q5" s="29"/>
    </row>
    <row r="6" spans="2:20" ht="60" x14ac:dyDescent="0.25">
      <c r="B6" s="63" t="s">
        <v>0</v>
      </c>
      <c r="C6" s="63" t="s">
        <v>1</v>
      </c>
      <c r="D6" s="63" t="s">
        <v>2</v>
      </c>
      <c r="E6" s="68" t="s">
        <v>98</v>
      </c>
      <c r="F6" s="63" t="s">
        <v>88</v>
      </c>
      <c r="G6" s="63" t="s">
        <v>3</v>
      </c>
      <c r="H6" s="63" t="s">
        <v>4</v>
      </c>
      <c r="I6" s="65" t="s">
        <v>67</v>
      </c>
      <c r="J6" s="70" t="s">
        <v>184</v>
      </c>
      <c r="K6" s="141">
        <v>2018</v>
      </c>
      <c r="L6" s="141">
        <v>2019</v>
      </c>
      <c r="M6" s="141">
        <v>2020</v>
      </c>
      <c r="N6" s="141">
        <v>2021</v>
      </c>
      <c r="O6" s="139" t="s">
        <v>150</v>
      </c>
      <c r="P6" s="144" t="s">
        <v>73</v>
      </c>
      <c r="Q6" s="17" t="s">
        <v>97</v>
      </c>
      <c r="R6" s="30"/>
      <c r="S6" s="30"/>
    </row>
    <row r="7" spans="2:20" ht="15" customHeight="1" x14ac:dyDescent="0.25">
      <c r="B7" s="64">
        <v>1</v>
      </c>
      <c r="C7" s="1" t="s">
        <v>6</v>
      </c>
      <c r="D7" s="1" t="s">
        <v>7</v>
      </c>
      <c r="E7" s="256" t="s">
        <v>99</v>
      </c>
      <c r="F7" s="263" t="s">
        <v>89</v>
      </c>
      <c r="G7" s="11" t="s">
        <v>8</v>
      </c>
      <c r="H7" s="232">
        <v>96862214</v>
      </c>
      <c r="I7" s="11">
        <v>150</v>
      </c>
      <c r="J7" s="59">
        <f>I7*2</f>
        <v>300</v>
      </c>
      <c r="K7" s="141">
        <v>112</v>
      </c>
      <c r="L7" s="141">
        <v>113</v>
      </c>
      <c r="M7" s="208">
        <v>60</v>
      </c>
      <c r="N7" s="208"/>
      <c r="O7" s="159">
        <v>120</v>
      </c>
      <c r="P7" s="145">
        <v>90</v>
      </c>
      <c r="Q7" s="220" t="s">
        <v>363</v>
      </c>
      <c r="S7" s="91" t="s">
        <v>208</v>
      </c>
      <c r="T7" s="91" t="s">
        <v>189</v>
      </c>
    </row>
    <row r="8" spans="2:20" x14ac:dyDescent="0.25">
      <c r="B8" s="64">
        <v>2</v>
      </c>
      <c r="C8" s="1" t="s">
        <v>10</v>
      </c>
      <c r="D8" s="1" t="s">
        <v>11</v>
      </c>
      <c r="E8" s="257"/>
      <c r="F8" s="263"/>
      <c r="G8" s="11" t="s">
        <v>8</v>
      </c>
      <c r="H8" s="228">
        <v>96861337</v>
      </c>
      <c r="I8" s="11">
        <v>100</v>
      </c>
      <c r="J8" s="59">
        <f t="shared" ref="J8:J44" si="0">I8*2</f>
        <v>200</v>
      </c>
      <c r="K8" s="141">
        <v>71</v>
      </c>
      <c r="L8" s="141">
        <v>68</v>
      </c>
      <c r="M8" s="208">
        <v>66</v>
      </c>
      <c r="N8" s="208"/>
      <c r="O8" s="159">
        <v>75</v>
      </c>
      <c r="P8" s="145">
        <v>70</v>
      </c>
      <c r="Q8" s="220" t="s">
        <v>369</v>
      </c>
      <c r="S8" s="91" t="s">
        <v>10</v>
      </c>
      <c r="T8" s="91" t="s">
        <v>190</v>
      </c>
    </row>
    <row r="9" spans="2:20" x14ac:dyDescent="0.25">
      <c r="B9" s="64">
        <v>3</v>
      </c>
      <c r="C9" s="1" t="s">
        <v>13</v>
      </c>
      <c r="D9" s="1" t="s">
        <v>14</v>
      </c>
      <c r="E9" s="257"/>
      <c r="F9" s="263"/>
      <c r="G9" s="11" t="s">
        <v>8</v>
      </c>
      <c r="H9" s="34">
        <v>96863218</v>
      </c>
      <c r="I9" s="11">
        <v>500</v>
      </c>
      <c r="J9" s="59">
        <f t="shared" si="0"/>
        <v>1000</v>
      </c>
      <c r="K9" s="141">
        <v>534</v>
      </c>
      <c r="L9" s="141">
        <v>495</v>
      </c>
      <c r="M9" s="208">
        <v>351</v>
      </c>
      <c r="N9" s="208"/>
      <c r="O9" s="159">
        <v>550</v>
      </c>
      <c r="P9" s="145">
        <v>150</v>
      </c>
      <c r="Q9" s="220" t="s">
        <v>354</v>
      </c>
      <c r="S9" s="91" t="s">
        <v>13</v>
      </c>
      <c r="T9" s="91" t="s">
        <v>191</v>
      </c>
    </row>
    <row r="10" spans="2:20" x14ac:dyDescent="0.25">
      <c r="B10" s="64">
        <v>4</v>
      </c>
      <c r="C10" s="1" t="s">
        <v>16</v>
      </c>
      <c r="D10" s="1" t="s">
        <v>17</v>
      </c>
      <c r="E10" s="257"/>
      <c r="F10" s="263"/>
      <c r="G10" s="11" t="s">
        <v>8</v>
      </c>
      <c r="H10" s="228">
        <v>38893556</v>
      </c>
      <c r="I10" s="11">
        <v>150</v>
      </c>
      <c r="J10" s="59">
        <f t="shared" si="0"/>
        <v>300</v>
      </c>
      <c r="K10" s="141">
        <v>120</v>
      </c>
      <c r="L10" s="141">
        <v>118</v>
      </c>
      <c r="M10" s="208">
        <v>95</v>
      </c>
      <c r="N10" s="208"/>
      <c r="O10" s="159">
        <v>120</v>
      </c>
      <c r="P10" s="145">
        <v>56</v>
      </c>
      <c r="Q10" s="220" t="s">
        <v>357</v>
      </c>
      <c r="S10" s="91" t="s">
        <v>16</v>
      </c>
      <c r="T10" s="91" t="s">
        <v>192</v>
      </c>
    </row>
    <row r="11" spans="2:20" x14ac:dyDescent="0.25">
      <c r="B11" s="64">
        <v>5</v>
      </c>
      <c r="C11" s="1" t="s">
        <v>19</v>
      </c>
      <c r="D11" s="1" t="s">
        <v>20</v>
      </c>
      <c r="E11" s="257"/>
      <c r="F11" s="263"/>
      <c r="G11" s="11" t="s">
        <v>8</v>
      </c>
      <c r="H11" s="228">
        <v>96859430</v>
      </c>
      <c r="I11" s="11">
        <v>30</v>
      </c>
      <c r="J11" s="59">
        <f t="shared" si="0"/>
        <v>60</v>
      </c>
      <c r="K11" s="141">
        <v>21</v>
      </c>
      <c r="L11" s="141">
        <v>22</v>
      </c>
      <c r="M11" s="208">
        <v>22</v>
      </c>
      <c r="N11" s="208"/>
      <c r="O11" s="159">
        <v>22</v>
      </c>
      <c r="P11" s="145">
        <v>60</v>
      </c>
      <c r="Q11" s="220" t="s">
        <v>364</v>
      </c>
      <c r="S11" s="91" t="s">
        <v>19</v>
      </c>
      <c r="T11" s="91" t="s">
        <v>193</v>
      </c>
    </row>
    <row r="12" spans="2:20" ht="15" customHeight="1" x14ac:dyDescent="0.25">
      <c r="B12" s="64">
        <v>6</v>
      </c>
      <c r="C12" s="1" t="s">
        <v>19</v>
      </c>
      <c r="D12" s="1" t="s">
        <v>22</v>
      </c>
      <c r="E12" s="257"/>
      <c r="F12" s="263"/>
      <c r="G12" s="11" t="s">
        <v>8</v>
      </c>
      <c r="H12" s="228">
        <v>96799248</v>
      </c>
      <c r="I12" s="11">
        <v>100</v>
      </c>
      <c r="J12" s="59">
        <f t="shared" si="0"/>
        <v>200</v>
      </c>
      <c r="K12" s="141">
        <v>73</v>
      </c>
      <c r="L12" s="141">
        <v>73</v>
      </c>
      <c r="M12" s="208">
        <v>44</v>
      </c>
      <c r="N12" s="208"/>
      <c r="O12" s="159">
        <v>80</v>
      </c>
      <c r="P12" s="145">
        <v>60</v>
      </c>
      <c r="Q12" s="220" t="s">
        <v>361</v>
      </c>
      <c r="S12" s="91" t="s">
        <v>19</v>
      </c>
      <c r="T12" s="91" t="s">
        <v>194</v>
      </c>
    </row>
    <row r="13" spans="2:20" x14ac:dyDescent="0.25">
      <c r="B13" s="64">
        <v>7</v>
      </c>
      <c r="C13" s="1" t="s">
        <v>24</v>
      </c>
      <c r="D13" s="1" t="s">
        <v>25</v>
      </c>
      <c r="E13" s="257"/>
      <c r="F13" s="263"/>
      <c r="G13" s="11" t="s">
        <v>8</v>
      </c>
      <c r="H13" s="228">
        <v>51161206</v>
      </c>
      <c r="I13" s="11">
        <v>60</v>
      </c>
      <c r="J13" s="59">
        <f t="shared" si="0"/>
        <v>120</v>
      </c>
      <c r="K13" s="141">
        <v>35</v>
      </c>
      <c r="L13" s="141">
        <v>36</v>
      </c>
      <c r="M13" s="208">
        <v>20</v>
      </c>
      <c r="N13" s="208"/>
      <c r="O13" s="159">
        <v>35</v>
      </c>
      <c r="P13" s="145">
        <v>45</v>
      </c>
      <c r="Q13" s="220" t="s">
        <v>355</v>
      </c>
      <c r="S13" s="91" t="s">
        <v>24</v>
      </c>
      <c r="T13" s="91" t="s">
        <v>195</v>
      </c>
    </row>
    <row r="14" spans="2:20" s="30" customFormat="1" ht="15" customHeight="1" x14ac:dyDescent="0.25">
      <c r="B14" s="64">
        <v>8</v>
      </c>
      <c r="C14" s="9" t="s">
        <v>109</v>
      </c>
      <c r="D14" s="9" t="s">
        <v>27</v>
      </c>
      <c r="E14" s="257"/>
      <c r="F14" s="263"/>
      <c r="G14" s="24" t="s">
        <v>68</v>
      </c>
      <c r="H14" s="233">
        <v>96859643</v>
      </c>
      <c r="I14" s="24">
        <v>20</v>
      </c>
      <c r="J14" s="59">
        <f t="shared" si="0"/>
        <v>40</v>
      </c>
      <c r="K14" s="141">
        <v>15</v>
      </c>
      <c r="L14" s="141">
        <v>16</v>
      </c>
      <c r="M14" s="208">
        <v>14</v>
      </c>
      <c r="N14" s="208"/>
      <c r="O14" s="159">
        <v>17</v>
      </c>
      <c r="P14" s="146">
        <v>14</v>
      </c>
      <c r="Q14" s="221" t="s">
        <v>366</v>
      </c>
      <c r="S14" s="91" t="s">
        <v>109</v>
      </c>
      <c r="T14" s="91" t="s">
        <v>196</v>
      </c>
    </row>
    <row r="15" spans="2:20" x14ac:dyDescent="0.25">
      <c r="B15" s="64">
        <v>9</v>
      </c>
      <c r="C15" s="1" t="s">
        <v>29</v>
      </c>
      <c r="D15" s="1" t="s">
        <v>30</v>
      </c>
      <c r="E15" s="257"/>
      <c r="F15" s="263"/>
      <c r="G15" s="11" t="s">
        <v>8</v>
      </c>
      <c r="H15" s="228">
        <v>96862956</v>
      </c>
      <c r="I15" s="11">
        <v>400</v>
      </c>
      <c r="J15" s="59">
        <f t="shared" si="0"/>
        <v>800</v>
      </c>
      <c r="K15" s="141">
        <v>315</v>
      </c>
      <c r="L15" s="141">
        <v>308</v>
      </c>
      <c r="M15" s="208">
        <v>224</v>
      </c>
      <c r="N15" s="208"/>
      <c r="O15" s="159">
        <v>330</v>
      </c>
      <c r="P15" s="145">
        <v>140</v>
      </c>
      <c r="Q15" s="220" t="s">
        <v>367</v>
      </c>
      <c r="S15" s="91" t="s">
        <v>29</v>
      </c>
      <c r="T15" s="91" t="s">
        <v>197</v>
      </c>
    </row>
    <row r="16" spans="2:20" ht="15" customHeight="1" x14ac:dyDescent="0.25">
      <c r="B16" s="64">
        <v>10</v>
      </c>
      <c r="C16" s="2" t="s">
        <v>32</v>
      </c>
      <c r="D16" s="1" t="s">
        <v>33</v>
      </c>
      <c r="E16" s="257"/>
      <c r="F16" s="263"/>
      <c r="G16" s="11" t="s">
        <v>8</v>
      </c>
      <c r="H16" s="228">
        <v>96863897</v>
      </c>
      <c r="I16" s="11">
        <v>75</v>
      </c>
      <c r="J16" s="59">
        <f t="shared" si="0"/>
        <v>150</v>
      </c>
      <c r="K16" s="141">
        <v>158</v>
      </c>
      <c r="L16" s="141">
        <v>132</v>
      </c>
      <c r="M16" s="208">
        <v>103</v>
      </c>
      <c r="N16" s="208"/>
      <c r="O16" s="159">
        <f t="shared" ref="O16:O43" si="1">((K16+L16)/2)*1.2</f>
        <v>174</v>
      </c>
      <c r="P16" s="145">
        <v>45</v>
      </c>
      <c r="Q16" s="220" t="s">
        <v>353</v>
      </c>
      <c r="S16" s="91" t="s">
        <v>32</v>
      </c>
      <c r="T16" s="91" t="s">
        <v>198</v>
      </c>
    </row>
    <row r="17" spans="2:20" x14ac:dyDescent="0.25">
      <c r="B17" s="64">
        <v>11</v>
      </c>
      <c r="C17" s="1" t="s">
        <v>405</v>
      </c>
      <c r="D17" s="1" t="s">
        <v>37</v>
      </c>
      <c r="E17" s="257"/>
      <c r="F17" s="263"/>
      <c r="G17" s="11" t="s">
        <v>8</v>
      </c>
      <c r="H17" s="225">
        <v>51163838</v>
      </c>
      <c r="I17" s="11">
        <v>100</v>
      </c>
      <c r="J17" s="59">
        <f t="shared" si="0"/>
        <v>200</v>
      </c>
      <c r="K17" s="141">
        <v>100</v>
      </c>
      <c r="L17" s="141">
        <v>100</v>
      </c>
      <c r="M17" s="208">
        <v>13</v>
      </c>
      <c r="N17" s="208"/>
      <c r="O17" s="159">
        <v>100</v>
      </c>
      <c r="P17" s="145">
        <v>120</v>
      </c>
      <c r="Q17" s="220" t="s">
        <v>395</v>
      </c>
      <c r="R17" t="s">
        <v>217</v>
      </c>
      <c r="S17" s="91" t="s">
        <v>36</v>
      </c>
      <c r="T17" s="91" t="s">
        <v>199</v>
      </c>
    </row>
    <row r="18" spans="2:20" ht="15" customHeight="1" x14ac:dyDescent="0.25">
      <c r="B18" s="64">
        <v>12</v>
      </c>
      <c r="C18" s="1" t="s">
        <v>40</v>
      </c>
      <c r="D18" s="1" t="s">
        <v>41</v>
      </c>
      <c r="E18" s="257"/>
      <c r="F18" s="263"/>
      <c r="G18" s="11" t="s">
        <v>8</v>
      </c>
      <c r="H18" s="228">
        <v>96860696</v>
      </c>
      <c r="I18" s="11">
        <v>160</v>
      </c>
      <c r="J18" s="59">
        <f t="shared" si="0"/>
        <v>320</v>
      </c>
      <c r="K18" s="141">
        <v>122</v>
      </c>
      <c r="L18" s="141">
        <v>118</v>
      </c>
      <c r="M18" s="208">
        <v>77</v>
      </c>
      <c r="N18" s="208"/>
      <c r="O18" s="159">
        <v>125</v>
      </c>
      <c r="P18" s="145">
        <v>65</v>
      </c>
      <c r="Q18" s="220" t="s">
        <v>358</v>
      </c>
      <c r="S18" s="91" t="s">
        <v>40</v>
      </c>
      <c r="T18" s="91" t="s">
        <v>200</v>
      </c>
    </row>
    <row r="19" spans="2:20" x14ac:dyDescent="0.25">
      <c r="B19" s="64">
        <v>13</v>
      </c>
      <c r="C19" s="1" t="s">
        <v>43</v>
      </c>
      <c r="D19" s="1" t="s">
        <v>110</v>
      </c>
      <c r="E19" s="257"/>
      <c r="F19" s="263"/>
      <c r="G19" s="11" t="s">
        <v>8</v>
      </c>
      <c r="H19" s="228">
        <v>96774885</v>
      </c>
      <c r="I19" s="11">
        <v>150</v>
      </c>
      <c r="J19" s="59">
        <f t="shared" si="0"/>
        <v>300</v>
      </c>
      <c r="K19" s="141">
        <v>127</v>
      </c>
      <c r="L19" s="141">
        <v>129</v>
      </c>
      <c r="M19" s="208">
        <v>96</v>
      </c>
      <c r="N19" s="208"/>
      <c r="O19" s="159">
        <v>130</v>
      </c>
      <c r="P19" s="145">
        <v>60</v>
      </c>
      <c r="Q19" s="220" t="s">
        <v>359</v>
      </c>
      <c r="S19" s="91" t="s">
        <v>43</v>
      </c>
      <c r="T19" s="91" t="s">
        <v>201</v>
      </c>
    </row>
    <row r="20" spans="2:20" x14ac:dyDescent="0.25">
      <c r="B20" s="64">
        <v>14</v>
      </c>
      <c r="C20" s="1" t="s">
        <v>178</v>
      </c>
      <c r="D20" s="44" t="s">
        <v>128</v>
      </c>
      <c r="E20" s="257"/>
      <c r="F20" s="263"/>
      <c r="G20" s="11" t="s">
        <v>8</v>
      </c>
      <c r="H20" s="229">
        <v>378919982</v>
      </c>
      <c r="I20" s="17">
        <v>230</v>
      </c>
      <c r="J20" s="59">
        <f t="shared" si="0"/>
        <v>460</v>
      </c>
      <c r="K20" s="141">
        <v>180</v>
      </c>
      <c r="L20" s="141">
        <v>185</v>
      </c>
      <c r="M20" s="208">
        <v>137</v>
      </c>
      <c r="N20" s="208"/>
      <c r="O20" s="159">
        <v>200</v>
      </c>
      <c r="P20" s="134">
        <v>120</v>
      </c>
      <c r="Q20" s="221" t="s">
        <v>356</v>
      </c>
      <c r="S20" s="91" t="s">
        <v>178</v>
      </c>
      <c r="T20" s="91" t="s">
        <v>210</v>
      </c>
    </row>
    <row r="21" spans="2:20" x14ac:dyDescent="0.25">
      <c r="B21" s="64">
        <v>15</v>
      </c>
      <c r="C21" s="1" t="s">
        <v>45</v>
      </c>
      <c r="D21" s="1" t="s">
        <v>414</v>
      </c>
      <c r="E21" s="257"/>
      <c r="F21" s="263"/>
      <c r="G21" s="11" t="s">
        <v>8</v>
      </c>
      <c r="H21" s="232">
        <v>4944268</v>
      </c>
      <c r="I21" s="11">
        <v>260</v>
      </c>
      <c r="J21" s="59">
        <f t="shared" si="0"/>
        <v>520</v>
      </c>
      <c r="K21" s="141">
        <v>235</v>
      </c>
      <c r="L21" s="141">
        <v>305</v>
      </c>
      <c r="M21" s="208">
        <v>317</v>
      </c>
      <c r="N21" s="208"/>
      <c r="O21" s="159">
        <f>((K21+L21)/2)*1.3</f>
        <v>351</v>
      </c>
      <c r="P21" s="145">
        <v>100</v>
      </c>
      <c r="Q21" s="220" t="s">
        <v>368</v>
      </c>
      <c r="S21" s="91" t="s">
        <v>45</v>
      </c>
      <c r="T21" s="91" t="s">
        <v>202</v>
      </c>
    </row>
    <row r="22" spans="2:20" x14ac:dyDescent="0.25">
      <c r="B22" s="64">
        <v>16</v>
      </c>
      <c r="C22" s="1" t="s">
        <v>46</v>
      </c>
      <c r="D22" s="1" t="s">
        <v>414</v>
      </c>
      <c r="E22" s="257"/>
      <c r="F22" s="263"/>
      <c r="G22" s="11" t="s">
        <v>8</v>
      </c>
      <c r="H22" s="228">
        <v>96859464</v>
      </c>
      <c r="I22" s="11">
        <v>250</v>
      </c>
      <c r="J22" s="59">
        <f t="shared" si="0"/>
        <v>500</v>
      </c>
      <c r="K22" s="141">
        <v>213</v>
      </c>
      <c r="L22" s="141">
        <v>216</v>
      </c>
      <c r="M22" s="208">
        <v>190</v>
      </c>
      <c r="N22" s="208"/>
      <c r="O22" s="159">
        <v>220</v>
      </c>
      <c r="P22" s="145">
        <v>100</v>
      </c>
      <c r="Q22" s="220" t="s">
        <v>362</v>
      </c>
      <c r="S22" s="91" t="s">
        <v>46</v>
      </c>
      <c r="T22" s="91" t="s">
        <v>203</v>
      </c>
    </row>
    <row r="23" spans="2:20" ht="15" customHeight="1" x14ac:dyDescent="0.25">
      <c r="B23" s="64">
        <v>17</v>
      </c>
      <c r="C23" s="3" t="s">
        <v>6</v>
      </c>
      <c r="D23" s="3" t="s">
        <v>47</v>
      </c>
      <c r="E23" s="257"/>
      <c r="F23" s="263"/>
      <c r="G23" s="13" t="s">
        <v>8</v>
      </c>
      <c r="H23" s="235">
        <v>96774920</v>
      </c>
      <c r="I23" s="13">
        <v>220</v>
      </c>
      <c r="J23" s="59">
        <f t="shared" si="0"/>
        <v>440</v>
      </c>
      <c r="K23" s="141">
        <v>165</v>
      </c>
      <c r="L23" s="141">
        <v>161</v>
      </c>
      <c r="M23" s="208">
        <v>95</v>
      </c>
      <c r="N23" s="208"/>
      <c r="O23" s="159">
        <v>170</v>
      </c>
      <c r="P23" s="147">
        <v>86</v>
      </c>
      <c r="Q23" s="220" t="s">
        <v>371</v>
      </c>
      <c r="S23" s="91" t="s">
        <v>209</v>
      </c>
      <c r="T23" s="92" t="s">
        <v>204</v>
      </c>
    </row>
    <row r="24" spans="2:20" ht="16.5" customHeight="1" x14ac:dyDescent="0.25">
      <c r="B24" s="64">
        <v>18</v>
      </c>
      <c r="C24" s="1" t="s">
        <v>49</v>
      </c>
      <c r="D24" s="1" t="s">
        <v>50</v>
      </c>
      <c r="E24" s="257"/>
      <c r="F24" s="263"/>
      <c r="G24" s="11" t="s">
        <v>48</v>
      </c>
      <c r="H24" s="228">
        <v>56269490</v>
      </c>
      <c r="I24" s="11">
        <v>65</v>
      </c>
      <c r="J24" s="59">
        <f t="shared" si="0"/>
        <v>130</v>
      </c>
      <c r="K24" s="141">
        <v>20</v>
      </c>
      <c r="L24" s="141">
        <v>20</v>
      </c>
      <c r="M24" s="208">
        <v>1</v>
      </c>
      <c r="N24" s="208"/>
      <c r="O24" s="159">
        <f t="shared" si="1"/>
        <v>24</v>
      </c>
      <c r="P24" s="145">
        <v>27</v>
      </c>
      <c r="Q24" s="220" t="s">
        <v>403</v>
      </c>
      <c r="S24" s="91" t="s">
        <v>49</v>
      </c>
      <c r="T24" s="91" t="s">
        <v>205</v>
      </c>
    </row>
    <row r="25" spans="2:20" x14ac:dyDescent="0.25">
      <c r="B25" s="64">
        <v>19</v>
      </c>
      <c r="C25" s="4" t="s">
        <v>51</v>
      </c>
      <c r="D25" s="4" t="s">
        <v>52</v>
      </c>
      <c r="E25" s="257"/>
      <c r="F25" s="263"/>
      <c r="G25" s="14" t="s">
        <v>48</v>
      </c>
      <c r="H25" s="228">
        <v>26182340</v>
      </c>
      <c r="I25" s="14">
        <v>5</v>
      </c>
      <c r="J25" s="59">
        <f t="shared" si="0"/>
        <v>10</v>
      </c>
      <c r="K25" s="141">
        <v>3</v>
      </c>
      <c r="L25" s="141">
        <v>3</v>
      </c>
      <c r="M25" s="208">
        <v>1</v>
      </c>
      <c r="N25" s="208"/>
      <c r="O25" s="159">
        <v>3</v>
      </c>
      <c r="P25" s="145">
        <v>4</v>
      </c>
      <c r="Q25" s="220" t="s">
        <v>378</v>
      </c>
      <c r="S25" s="91" t="s">
        <v>51</v>
      </c>
      <c r="T25" s="91" t="s">
        <v>206</v>
      </c>
    </row>
    <row r="26" spans="2:20" ht="15" customHeight="1" x14ac:dyDescent="0.25">
      <c r="B26" s="64">
        <v>20</v>
      </c>
      <c r="C26" s="1" t="s">
        <v>85</v>
      </c>
      <c r="D26" s="1" t="s">
        <v>415</v>
      </c>
      <c r="E26" s="257"/>
      <c r="F26" s="263"/>
      <c r="G26" s="11" t="s">
        <v>48</v>
      </c>
      <c r="H26" s="228">
        <v>51164234</v>
      </c>
      <c r="I26" s="11">
        <v>1</v>
      </c>
      <c r="J26" s="59">
        <f t="shared" si="0"/>
        <v>2</v>
      </c>
      <c r="K26" s="141">
        <v>7</v>
      </c>
      <c r="L26" s="141">
        <v>9</v>
      </c>
      <c r="M26" s="208">
        <v>8</v>
      </c>
      <c r="N26" s="208"/>
      <c r="O26" s="159">
        <f t="shared" si="1"/>
        <v>9.6</v>
      </c>
      <c r="P26" s="145">
        <v>27</v>
      </c>
      <c r="Q26" s="220" t="s">
        <v>402</v>
      </c>
      <c r="S26" s="91" t="s">
        <v>85</v>
      </c>
      <c r="T26" s="91" t="s">
        <v>207</v>
      </c>
    </row>
    <row r="27" spans="2:20" ht="15" customHeight="1" x14ac:dyDescent="0.25">
      <c r="B27" s="64">
        <v>21</v>
      </c>
      <c r="C27" s="1" t="s">
        <v>53</v>
      </c>
      <c r="D27" s="1" t="s">
        <v>54</v>
      </c>
      <c r="E27" s="257"/>
      <c r="F27" s="263"/>
      <c r="G27" s="11" t="s">
        <v>48</v>
      </c>
      <c r="H27" s="228">
        <v>10835983</v>
      </c>
      <c r="I27" s="11">
        <v>10</v>
      </c>
      <c r="J27" s="59">
        <f t="shared" si="0"/>
        <v>20</v>
      </c>
      <c r="K27" s="141">
        <v>5</v>
      </c>
      <c r="L27" s="141">
        <v>5</v>
      </c>
      <c r="M27" s="208">
        <v>1</v>
      </c>
      <c r="N27" s="208"/>
      <c r="O27" s="159">
        <v>5</v>
      </c>
      <c r="P27" s="145">
        <v>14</v>
      </c>
      <c r="Q27" s="220" t="s">
        <v>393</v>
      </c>
      <c r="S27" s="91" t="s">
        <v>53</v>
      </c>
      <c r="T27" s="92"/>
    </row>
    <row r="28" spans="2:20" ht="15" customHeight="1" x14ac:dyDescent="0.25">
      <c r="B28" s="64">
        <v>22</v>
      </c>
      <c r="C28" s="1" t="s">
        <v>55</v>
      </c>
      <c r="D28" s="1" t="s">
        <v>54</v>
      </c>
      <c r="E28" s="257"/>
      <c r="F28" s="263"/>
      <c r="G28" s="11" t="s">
        <v>48</v>
      </c>
      <c r="H28" s="228">
        <v>47480635</v>
      </c>
      <c r="I28" s="11">
        <v>25</v>
      </c>
      <c r="J28" s="59">
        <f t="shared" si="0"/>
        <v>50</v>
      </c>
      <c r="K28" s="141">
        <v>15</v>
      </c>
      <c r="L28" s="141">
        <v>15</v>
      </c>
      <c r="M28" s="208">
        <v>14</v>
      </c>
      <c r="N28" s="208"/>
      <c r="O28" s="159">
        <v>15</v>
      </c>
      <c r="P28" s="145">
        <v>13</v>
      </c>
      <c r="Q28" s="220" t="s">
        <v>392</v>
      </c>
      <c r="S28" s="91" t="s">
        <v>55</v>
      </c>
      <c r="T28" s="92"/>
    </row>
    <row r="29" spans="2:20" ht="15" customHeight="1" x14ac:dyDescent="0.25">
      <c r="B29" s="64">
        <v>23</v>
      </c>
      <c r="C29" s="1" t="s">
        <v>84</v>
      </c>
      <c r="D29" s="1" t="s">
        <v>56</v>
      </c>
      <c r="E29" s="257"/>
      <c r="F29" s="263"/>
      <c r="G29" s="11" t="s">
        <v>48</v>
      </c>
      <c r="H29" s="228">
        <v>46791912</v>
      </c>
      <c r="I29" s="11">
        <v>10</v>
      </c>
      <c r="J29" s="59">
        <f t="shared" si="0"/>
        <v>20</v>
      </c>
      <c r="K29" s="141">
        <v>6</v>
      </c>
      <c r="L29" s="141">
        <v>7</v>
      </c>
      <c r="M29" s="208">
        <v>7</v>
      </c>
      <c r="N29" s="208">
        <v>6</v>
      </c>
      <c r="O29" s="159">
        <v>7</v>
      </c>
      <c r="P29" s="145">
        <v>9</v>
      </c>
      <c r="Q29" s="220" t="s">
        <v>394</v>
      </c>
      <c r="S29" s="91" t="s">
        <v>84</v>
      </c>
      <c r="T29" s="92"/>
    </row>
    <row r="30" spans="2:20" ht="15" customHeight="1" x14ac:dyDescent="0.25">
      <c r="B30" s="64">
        <v>24</v>
      </c>
      <c r="C30" s="5" t="s">
        <v>57</v>
      </c>
      <c r="D30" s="6" t="s">
        <v>58</v>
      </c>
      <c r="E30" s="257"/>
      <c r="F30" s="263"/>
      <c r="G30" s="15" t="s">
        <v>48</v>
      </c>
      <c r="H30" s="246">
        <v>81513280</v>
      </c>
      <c r="I30" s="23">
        <v>10</v>
      </c>
      <c r="J30" s="59">
        <f t="shared" si="0"/>
        <v>20</v>
      </c>
      <c r="K30" s="141">
        <v>3</v>
      </c>
      <c r="L30" s="141">
        <v>5</v>
      </c>
      <c r="M30" s="208">
        <v>2</v>
      </c>
      <c r="N30" s="208">
        <v>7</v>
      </c>
      <c r="O30" s="159">
        <v>7</v>
      </c>
      <c r="P30" s="148">
        <v>11</v>
      </c>
      <c r="Q30" s="220" t="s">
        <v>377</v>
      </c>
      <c r="S30" s="91" t="s">
        <v>57</v>
      </c>
      <c r="T30" s="92"/>
    </row>
    <row r="31" spans="2:20" ht="15" customHeight="1" x14ac:dyDescent="0.25">
      <c r="B31" s="64">
        <v>25</v>
      </c>
      <c r="C31" s="7" t="s">
        <v>93</v>
      </c>
      <c r="D31" s="8" t="s">
        <v>58</v>
      </c>
      <c r="E31" s="257"/>
      <c r="F31" s="263"/>
      <c r="G31" s="16" t="s">
        <v>87</v>
      </c>
      <c r="H31" s="229">
        <v>56202050</v>
      </c>
      <c r="I31" s="16">
        <v>20</v>
      </c>
      <c r="J31" s="59">
        <f t="shared" si="0"/>
        <v>40</v>
      </c>
      <c r="K31" s="141">
        <v>10</v>
      </c>
      <c r="L31" s="141">
        <v>9</v>
      </c>
      <c r="M31" s="208">
        <v>4</v>
      </c>
      <c r="N31" s="208">
        <v>7</v>
      </c>
      <c r="O31" s="159">
        <v>12</v>
      </c>
      <c r="P31" s="134">
        <v>17</v>
      </c>
      <c r="Q31" s="222" t="s">
        <v>360</v>
      </c>
      <c r="S31" s="91" t="s">
        <v>93</v>
      </c>
      <c r="T31" s="91"/>
    </row>
    <row r="32" spans="2:20" x14ac:dyDescent="0.25">
      <c r="B32" s="64">
        <v>26</v>
      </c>
      <c r="C32" s="1" t="s">
        <v>59</v>
      </c>
      <c r="D32" s="1" t="s">
        <v>58</v>
      </c>
      <c r="E32" s="257"/>
      <c r="F32" s="263"/>
      <c r="G32" s="11" t="s">
        <v>48</v>
      </c>
      <c r="H32" s="232">
        <v>56070733</v>
      </c>
      <c r="I32" s="11">
        <v>15</v>
      </c>
      <c r="J32" s="59">
        <f t="shared" si="0"/>
        <v>30</v>
      </c>
      <c r="K32" s="141">
        <v>13</v>
      </c>
      <c r="L32" s="141">
        <v>15</v>
      </c>
      <c r="M32" s="208">
        <v>10</v>
      </c>
      <c r="N32" s="208"/>
      <c r="O32" s="159">
        <v>15</v>
      </c>
      <c r="P32" s="145">
        <v>27</v>
      </c>
      <c r="Q32" s="220" t="s">
        <v>401</v>
      </c>
      <c r="S32" s="91" t="s">
        <v>59</v>
      </c>
      <c r="T32" s="93"/>
    </row>
    <row r="33" spans="2:21" ht="15" customHeight="1" x14ac:dyDescent="0.25">
      <c r="B33" s="64">
        <v>27</v>
      </c>
      <c r="C33" s="9" t="s">
        <v>108</v>
      </c>
      <c r="D33" s="10" t="s">
        <v>62</v>
      </c>
      <c r="E33" s="257"/>
      <c r="F33" s="263"/>
      <c r="G33" s="17" t="s">
        <v>8</v>
      </c>
      <c r="H33" s="229">
        <v>50521667</v>
      </c>
      <c r="I33" s="17">
        <v>143</v>
      </c>
      <c r="J33" s="59">
        <f t="shared" si="0"/>
        <v>286</v>
      </c>
      <c r="K33" s="141">
        <v>146</v>
      </c>
      <c r="L33" s="141">
        <v>159</v>
      </c>
      <c r="M33" s="209">
        <v>145</v>
      </c>
      <c r="N33" s="209"/>
      <c r="O33" s="159">
        <f t="shared" si="1"/>
        <v>183</v>
      </c>
      <c r="P33" s="134">
        <v>60</v>
      </c>
      <c r="Q33" s="215" t="s">
        <v>332</v>
      </c>
      <c r="S33" s="85" t="s">
        <v>108</v>
      </c>
      <c r="T33" s="109" t="s">
        <v>213</v>
      </c>
    </row>
    <row r="34" spans="2:21" ht="21" customHeight="1" x14ac:dyDescent="0.25">
      <c r="B34" s="64">
        <v>28</v>
      </c>
      <c r="C34" s="9" t="s">
        <v>63</v>
      </c>
      <c r="D34" s="10" t="s">
        <v>64</v>
      </c>
      <c r="E34" s="257"/>
      <c r="F34" s="263"/>
      <c r="G34" s="17" t="s">
        <v>48</v>
      </c>
      <c r="H34" s="236">
        <v>40796587</v>
      </c>
      <c r="I34" s="17">
        <v>60</v>
      </c>
      <c r="J34" s="59">
        <f t="shared" si="0"/>
        <v>120</v>
      </c>
      <c r="K34" s="141">
        <v>52</v>
      </c>
      <c r="L34" s="141">
        <v>58</v>
      </c>
      <c r="M34" s="141">
        <v>52</v>
      </c>
      <c r="N34" s="141"/>
      <c r="O34" s="159">
        <v>50</v>
      </c>
      <c r="P34" s="146">
        <v>36</v>
      </c>
      <c r="Q34" s="215" t="s">
        <v>333</v>
      </c>
      <c r="S34" s="98" t="s">
        <v>63</v>
      </c>
      <c r="T34" s="99"/>
    </row>
    <row r="35" spans="2:21" ht="27.75" customHeight="1" x14ac:dyDescent="0.25">
      <c r="B35" s="64">
        <v>29</v>
      </c>
      <c r="C35" s="2" t="s">
        <v>112</v>
      </c>
      <c r="D35" s="10" t="s">
        <v>65</v>
      </c>
      <c r="E35" s="257"/>
      <c r="F35" s="263"/>
      <c r="G35" s="17" t="s">
        <v>8</v>
      </c>
      <c r="H35" s="234">
        <v>96864092</v>
      </c>
      <c r="I35" s="17">
        <v>165</v>
      </c>
      <c r="J35" s="59">
        <f t="shared" si="0"/>
        <v>330</v>
      </c>
      <c r="K35" s="141">
        <v>140</v>
      </c>
      <c r="L35" s="141">
        <v>147</v>
      </c>
      <c r="M35" s="141">
        <v>121</v>
      </c>
      <c r="N35" s="141"/>
      <c r="O35" s="159">
        <v>150</v>
      </c>
      <c r="P35" s="134">
        <v>100</v>
      </c>
      <c r="Q35" s="215" t="s">
        <v>334</v>
      </c>
      <c r="S35" s="100" t="s">
        <v>112</v>
      </c>
      <c r="T35" s="101" t="s">
        <v>214</v>
      </c>
    </row>
    <row r="36" spans="2:21" ht="30" customHeight="1" x14ac:dyDescent="0.25">
      <c r="B36" s="64">
        <v>30</v>
      </c>
      <c r="C36" s="2" t="s">
        <v>186</v>
      </c>
      <c r="D36" s="10" t="s">
        <v>66</v>
      </c>
      <c r="E36" s="257"/>
      <c r="F36" s="263"/>
      <c r="G36" s="17" t="s">
        <v>8</v>
      </c>
      <c r="H36" s="229">
        <v>96061096</v>
      </c>
      <c r="I36" s="17">
        <v>123</v>
      </c>
      <c r="J36" s="59">
        <f t="shared" si="0"/>
        <v>246</v>
      </c>
      <c r="K36" s="141">
        <v>124</v>
      </c>
      <c r="L36" s="141">
        <v>128</v>
      </c>
      <c r="M36" s="141">
        <v>127</v>
      </c>
      <c r="N36" s="141"/>
      <c r="O36" s="159">
        <v>135</v>
      </c>
      <c r="P36" s="134">
        <v>69</v>
      </c>
      <c r="Q36" s="215" t="s">
        <v>335</v>
      </c>
      <c r="S36" s="103" t="s">
        <v>186</v>
      </c>
      <c r="T36" s="104" t="s">
        <v>212</v>
      </c>
    </row>
    <row r="37" spans="2:21" ht="29.25" customHeight="1" x14ac:dyDescent="0.25">
      <c r="B37" s="64">
        <v>31</v>
      </c>
      <c r="C37" s="2" t="s">
        <v>111</v>
      </c>
      <c r="D37" s="10" t="s">
        <v>66</v>
      </c>
      <c r="E37" s="258"/>
      <c r="F37" s="263"/>
      <c r="G37" s="17" t="s">
        <v>48</v>
      </c>
      <c r="H37" s="229">
        <v>27664816</v>
      </c>
      <c r="I37" s="17">
        <v>10</v>
      </c>
      <c r="J37" s="59">
        <f t="shared" si="0"/>
        <v>20</v>
      </c>
      <c r="K37" s="141">
        <v>3</v>
      </c>
      <c r="L37" s="141">
        <v>3</v>
      </c>
      <c r="M37" s="141">
        <v>2</v>
      </c>
      <c r="N37" s="141"/>
      <c r="O37" s="159">
        <v>3</v>
      </c>
      <c r="P37" s="134">
        <v>4</v>
      </c>
      <c r="Q37" s="215" t="s">
        <v>336</v>
      </c>
      <c r="S37" s="103" t="s">
        <v>111</v>
      </c>
      <c r="T37" s="105"/>
    </row>
    <row r="38" spans="2:21" x14ac:dyDescent="0.25">
      <c r="B38" s="64">
        <v>32</v>
      </c>
      <c r="C38" s="26" t="s">
        <v>60</v>
      </c>
      <c r="D38" s="26" t="s">
        <v>61</v>
      </c>
      <c r="E38" s="178" t="s">
        <v>100</v>
      </c>
      <c r="F38" s="263"/>
      <c r="G38" s="27" t="s">
        <v>8</v>
      </c>
      <c r="H38" s="240">
        <v>96775009</v>
      </c>
      <c r="I38" s="27">
        <v>500</v>
      </c>
      <c r="J38" s="59">
        <f t="shared" si="0"/>
        <v>1000</v>
      </c>
      <c r="K38" s="141">
        <v>415</v>
      </c>
      <c r="L38" s="141">
        <v>383</v>
      </c>
      <c r="M38" s="141">
        <v>247</v>
      </c>
      <c r="N38" s="141"/>
      <c r="O38" s="159">
        <v>450</v>
      </c>
      <c r="P38" s="149">
        <v>160</v>
      </c>
      <c r="Q38" s="216" t="s">
        <v>337</v>
      </c>
      <c r="S38" s="102" t="s">
        <v>60</v>
      </c>
      <c r="T38" s="102" t="s">
        <v>211</v>
      </c>
    </row>
    <row r="39" spans="2:21" x14ac:dyDescent="0.25">
      <c r="B39" s="64">
        <v>33</v>
      </c>
      <c r="C39" s="40" t="s">
        <v>69</v>
      </c>
      <c r="D39" s="39" t="s">
        <v>107</v>
      </c>
      <c r="E39" s="178" t="s">
        <v>101</v>
      </c>
      <c r="F39" s="263"/>
      <c r="G39" s="38" t="s">
        <v>48</v>
      </c>
      <c r="H39" s="227">
        <v>92103441</v>
      </c>
      <c r="I39" s="38">
        <v>10</v>
      </c>
      <c r="J39" s="59">
        <f t="shared" si="0"/>
        <v>20</v>
      </c>
      <c r="K39" s="141">
        <v>4</v>
      </c>
      <c r="L39" s="141">
        <v>8</v>
      </c>
      <c r="M39" s="141">
        <v>6</v>
      </c>
      <c r="N39" s="141"/>
      <c r="O39" s="159">
        <v>10</v>
      </c>
      <c r="P39" s="150">
        <v>11</v>
      </c>
      <c r="Q39" s="217" t="s">
        <v>338</v>
      </c>
      <c r="S39" s="106" t="s">
        <v>69</v>
      </c>
      <c r="T39" s="107"/>
    </row>
    <row r="40" spans="2:21" x14ac:dyDescent="0.25">
      <c r="B40" s="64">
        <v>34</v>
      </c>
      <c r="C40" s="35" t="s">
        <v>70</v>
      </c>
      <c r="D40" s="36" t="s">
        <v>86</v>
      </c>
      <c r="E40" s="266" t="s">
        <v>102</v>
      </c>
      <c r="F40" s="263"/>
      <c r="G40" s="25" t="s">
        <v>8</v>
      </c>
      <c r="H40" s="231">
        <v>96811590</v>
      </c>
      <c r="I40" s="37">
        <v>400</v>
      </c>
      <c r="J40" s="59">
        <f t="shared" si="0"/>
        <v>800</v>
      </c>
      <c r="K40" s="141">
        <v>400</v>
      </c>
      <c r="L40" s="141">
        <v>400</v>
      </c>
      <c r="M40" s="141">
        <v>395</v>
      </c>
      <c r="N40" s="141"/>
      <c r="O40" s="159">
        <v>440</v>
      </c>
      <c r="P40" s="151">
        <v>160</v>
      </c>
      <c r="Q40" s="218" t="s">
        <v>339</v>
      </c>
      <c r="S40" s="106" t="s">
        <v>70</v>
      </c>
      <c r="T40" s="107"/>
      <c r="U40" s="117" t="s">
        <v>287</v>
      </c>
    </row>
    <row r="41" spans="2:21" x14ac:dyDescent="0.25">
      <c r="B41" s="64">
        <v>35</v>
      </c>
      <c r="C41" s="35" t="s">
        <v>71</v>
      </c>
      <c r="D41" s="36" t="s">
        <v>86</v>
      </c>
      <c r="E41" s="266"/>
      <c r="F41" s="263"/>
      <c r="G41" s="25" t="s">
        <v>8</v>
      </c>
      <c r="H41" s="231">
        <v>96722229</v>
      </c>
      <c r="I41" s="37">
        <v>450</v>
      </c>
      <c r="J41" s="59">
        <f t="shared" si="0"/>
        <v>900</v>
      </c>
      <c r="K41" s="141">
        <v>450</v>
      </c>
      <c r="L41" s="141">
        <v>450</v>
      </c>
      <c r="M41" s="141">
        <v>370</v>
      </c>
      <c r="N41" s="141"/>
      <c r="O41" s="159">
        <v>490</v>
      </c>
      <c r="P41" s="151">
        <v>150</v>
      </c>
      <c r="Q41" s="218" t="s">
        <v>340</v>
      </c>
      <c r="S41" s="106" t="s">
        <v>188</v>
      </c>
      <c r="T41" s="107"/>
      <c r="U41" t="s">
        <v>287</v>
      </c>
    </row>
    <row r="42" spans="2:21" x14ac:dyDescent="0.25">
      <c r="B42" s="64">
        <v>36</v>
      </c>
      <c r="C42" s="35" t="s">
        <v>179</v>
      </c>
      <c r="D42" s="36" t="s">
        <v>86</v>
      </c>
      <c r="E42" s="267"/>
      <c r="F42" s="263"/>
      <c r="G42" s="25" t="s">
        <v>68</v>
      </c>
      <c r="H42" s="231">
        <v>96861393</v>
      </c>
      <c r="I42" s="37">
        <v>210</v>
      </c>
      <c r="J42" s="59">
        <f t="shared" si="0"/>
        <v>420</v>
      </c>
      <c r="K42" s="141">
        <v>210</v>
      </c>
      <c r="L42" s="141">
        <v>210</v>
      </c>
      <c r="M42" s="141">
        <v>83</v>
      </c>
      <c r="N42" s="141"/>
      <c r="O42" s="159">
        <v>230</v>
      </c>
      <c r="P42" s="151">
        <v>80</v>
      </c>
      <c r="Q42" s="218" t="s">
        <v>341</v>
      </c>
      <c r="S42" s="106" t="s">
        <v>179</v>
      </c>
      <c r="T42" s="107"/>
      <c r="U42" t="s">
        <v>287</v>
      </c>
    </row>
    <row r="43" spans="2:21" ht="15" customHeight="1" x14ac:dyDescent="0.25">
      <c r="B43" s="64">
        <v>37</v>
      </c>
      <c r="C43" s="18" t="s">
        <v>94</v>
      </c>
      <c r="D43" s="18" t="s">
        <v>90</v>
      </c>
      <c r="E43" s="179" t="s">
        <v>103</v>
      </c>
      <c r="F43" s="262" t="s">
        <v>92</v>
      </c>
      <c r="G43" s="19" t="s">
        <v>48</v>
      </c>
      <c r="H43" s="242">
        <v>58003095</v>
      </c>
      <c r="I43" s="19">
        <v>40</v>
      </c>
      <c r="J43" s="59">
        <f t="shared" si="0"/>
        <v>80</v>
      </c>
      <c r="K43" s="141">
        <v>40</v>
      </c>
      <c r="L43" s="141">
        <v>40</v>
      </c>
      <c r="M43" s="141">
        <v>29</v>
      </c>
      <c r="N43" s="141"/>
      <c r="O43" s="159">
        <f t="shared" si="1"/>
        <v>48</v>
      </c>
      <c r="P43" s="152">
        <v>39</v>
      </c>
      <c r="Q43" s="243" t="s">
        <v>404</v>
      </c>
      <c r="S43" s="108" t="s">
        <v>94</v>
      </c>
      <c r="T43" s="93"/>
      <c r="U43" t="s">
        <v>287</v>
      </c>
    </row>
    <row r="44" spans="2:21" ht="15" customHeight="1" x14ac:dyDescent="0.25">
      <c r="B44" s="64">
        <v>38</v>
      </c>
      <c r="C44" s="75" t="s">
        <v>95</v>
      </c>
      <c r="D44" s="75" t="s">
        <v>106</v>
      </c>
      <c r="E44" s="179" t="s">
        <v>104</v>
      </c>
      <c r="F44" s="262"/>
      <c r="G44" s="76" t="s">
        <v>48</v>
      </c>
      <c r="H44" s="241">
        <v>30003665</v>
      </c>
      <c r="I44" s="76">
        <v>30</v>
      </c>
      <c r="J44" s="59">
        <f t="shared" si="0"/>
        <v>60</v>
      </c>
      <c r="K44" s="141">
        <v>18</v>
      </c>
      <c r="L44" s="141">
        <v>17</v>
      </c>
      <c r="M44" s="141">
        <v>15</v>
      </c>
      <c r="N44" s="141"/>
      <c r="O44" s="159">
        <v>20</v>
      </c>
      <c r="P44" s="153">
        <v>40</v>
      </c>
      <c r="Q44" s="248" t="s">
        <v>406</v>
      </c>
      <c r="S44" s="108" t="s">
        <v>95</v>
      </c>
      <c r="T44" s="93"/>
    </row>
    <row r="45" spans="2:21" ht="30" x14ac:dyDescent="0.25">
      <c r="B45" s="64">
        <v>39</v>
      </c>
      <c r="C45" s="192" t="s">
        <v>96</v>
      </c>
      <c r="D45" s="192" t="s">
        <v>91</v>
      </c>
      <c r="E45" s="179" t="s">
        <v>301</v>
      </c>
      <c r="F45" s="166" t="s">
        <v>180</v>
      </c>
      <c r="G45" s="20" t="s">
        <v>48</v>
      </c>
      <c r="H45" s="251" t="s">
        <v>412</v>
      </c>
      <c r="I45" s="20">
        <v>10</v>
      </c>
      <c r="J45" s="59">
        <f>I45*2</f>
        <v>20</v>
      </c>
      <c r="K45" s="141">
        <v>10</v>
      </c>
      <c r="L45" s="141">
        <v>10</v>
      </c>
      <c r="M45" s="141">
        <v>0</v>
      </c>
      <c r="N45" s="141"/>
      <c r="O45" s="159">
        <v>10</v>
      </c>
      <c r="P45" s="154">
        <v>22</v>
      </c>
      <c r="Q45" s="192" t="s">
        <v>411</v>
      </c>
      <c r="S45" s="108" t="s">
        <v>96</v>
      </c>
      <c r="T45" s="93"/>
      <c r="U45" t="s">
        <v>287</v>
      </c>
    </row>
    <row r="46" spans="2:21" ht="15" customHeight="1" x14ac:dyDescent="0.25">
      <c r="B46" s="64">
        <v>40</v>
      </c>
      <c r="C46" s="91" t="s">
        <v>291</v>
      </c>
      <c r="D46" s="91" t="s">
        <v>289</v>
      </c>
      <c r="E46" s="268" t="s">
        <v>105</v>
      </c>
      <c r="F46" s="262" t="s">
        <v>92</v>
      </c>
      <c r="G46" s="93" t="s">
        <v>48</v>
      </c>
      <c r="H46" s="219">
        <v>30056092</v>
      </c>
      <c r="I46" s="93">
        <v>5</v>
      </c>
      <c r="J46" s="93">
        <v>10</v>
      </c>
      <c r="K46" s="173">
        <v>5</v>
      </c>
      <c r="L46" s="173">
        <v>5</v>
      </c>
      <c r="M46" s="141">
        <v>4</v>
      </c>
      <c r="N46" s="141"/>
      <c r="O46" s="159">
        <v>5</v>
      </c>
      <c r="P46" s="28">
        <v>17</v>
      </c>
      <c r="Q46" s="215" t="s">
        <v>342</v>
      </c>
    </row>
    <row r="47" spans="2:21" x14ac:dyDescent="0.25">
      <c r="B47" s="64">
        <v>41</v>
      </c>
      <c r="C47" s="91" t="s">
        <v>292</v>
      </c>
      <c r="D47" s="91" t="s">
        <v>289</v>
      </c>
      <c r="E47" s="267"/>
      <c r="F47" s="262"/>
      <c r="G47" s="93" t="s">
        <v>48</v>
      </c>
      <c r="H47" s="225">
        <v>30056090</v>
      </c>
      <c r="I47" s="28">
        <v>70</v>
      </c>
      <c r="J47" s="71">
        <v>140</v>
      </c>
      <c r="K47" s="173">
        <v>70</v>
      </c>
      <c r="L47" s="173">
        <v>70</v>
      </c>
      <c r="M47" s="141">
        <v>30</v>
      </c>
      <c r="N47" s="141"/>
      <c r="O47" s="159">
        <v>70</v>
      </c>
      <c r="P47" s="28">
        <v>39</v>
      </c>
      <c r="Q47" s="215" t="s">
        <v>343</v>
      </c>
    </row>
    <row r="48" spans="2:21" ht="30" x14ac:dyDescent="0.25">
      <c r="B48" s="64">
        <v>42</v>
      </c>
      <c r="C48" s="180" t="s">
        <v>293</v>
      </c>
      <c r="D48" s="21" t="s">
        <v>294</v>
      </c>
      <c r="E48" s="179" t="s">
        <v>183</v>
      </c>
      <c r="F48" s="262"/>
      <c r="G48" s="93" t="s">
        <v>48</v>
      </c>
      <c r="H48" s="224">
        <v>56017598</v>
      </c>
      <c r="I48" s="28">
        <v>10</v>
      </c>
      <c r="J48" s="71">
        <v>20</v>
      </c>
      <c r="K48" s="173">
        <v>10</v>
      </c>
      <c r="L48" s="173">
        <v>10</v>
      </c>
      <c r="M48" s="141">
        <v>12</v>
      </c>
      <c r="N48" s="141"/>
      <c r="O48" s="159">
        <f t="shared" ref="O48" si="2">((K48+L48)/2)*1.4</f>
        <v>14</v>
      </c>
      <c r="P48" s="28">
        <v>15</v>
      </c>
      <c r="Q48" s="219" t="s">
        <v>344</v>
      </c>
    </row>
    <row r="49" spans="2:19" ht="29.25" customHeight="1" x14ac:dyDescent="0.25">
      <c r="B49" s="64">
        <v>43</v>
      </c>
      <c r="C49" s="180" t="s">
        <v>295</v>
      </c>
      <c r="D49" s="21" t="s">
        <v>296</v>
      </c>
      <c r="E49" s="179" t="s">
        <v>302</v>
      </c>
      <c r="F49" s="206" t="s">
        <v>89</v>
      </c>
      <c r="G49" s="93" t="s">
        <v>48</v>
      </c>
      <c r="H49" s="224">
        <v>76347709</v>
      </c>
      <c r="I49" s="28">
        <v>15</v>
      </c>
      <c r="J49" s="71">
        <v>30</v>
      </c>
      <c r="K49" s="173">
        <v>15</v>
      </c>
      <c r="L49" s="173">
        <v>15</v>
      </c>
      <c r="M49" s="141">
        <v>12</v>
      </c>
      <c r="N49" s="141"/>
      <c r="O49" s="159">
        <v>15</v>
      </c>
      <c r="P49" s="28">
        <v>11</v>
      </c>
      <c r="Q49" s="219" t="s">
        <v>345</v>
      </c>
    </row>
    <row r="50" spans="2:19" x14ac:dyDescent="0.25">
      <c r="F50" s="80"/>
      <c r="G50" s="155"/>
      <c r="H50" s="175" t="s">
        <v>72</v>
      </c>
      <c r="I50" s="175">
        <f t="shared" ref="I50:O50" si="3">SUM(I7:I49)</f>
        <v>5367</v>
      </c>
      <c r="J50" s="176">
        <f t="shared" si="3"/>
        <v>10734</v>
      </c>
      <c r="K50" s="175">
        <f t="shared" si="3"/>
        <v>4790</v>
      </c>
      <c r="L50" s="175">
        <f t="shared" si="3"/>
        <v>4796</v>
      </c>
      <c r="M50" s="210">
        <f>SUM(M7:M49)</f>
        <v>3622</v>
      </c>
      <c r="N50" s="210"/>
      <c r="O50" s="177">
        <f t="shared" si="3"/>
        <v>5239.6000000000004</v>
      </c>
      <c r="P50" s="41"/>
    </row>
    <row r="51" spans="2:19" x14ac:dyDescent="0.25">
      <c r="F51" s="80"/>
      <c r="G51" s="155"/>
      <c r="H51" s="41"/>
      <c r="I51" s="41"/>
      <c r="J51" s="160"/>
      <c r="K51" s="161"/>
      <c r="L51" s="161"/>
      <c r="M51" s="161"/>
      <c r="N51" s="161"/>
      <c r="O51" s="174"/>
      <c r="P51" s="41"/>
    </row>
    <row r="52" spans="2:19" x14ac:dyDescent="0.25">
      <c r="B52" s="73" t="s">
        <v>100</v>
      </c>
      <c r="C52" s="22" t="s">
        <v>303</v>
      </c>
    </row>
    <row r="53" spans="2:19" x14ac:dyDescent="0.25">
      <c r="B53" s="73" t="s">
        <v>101</v>
      </c>
      <c r="C53" s="22" t="s">
        <v>304</v>
      </c>
      <c r="H53" s="12"/>
      <c r="I53" s="33"/>
      <c r="J53" s="33"/>
      <c r="K53" s="33"/>
      <c r="L53" s="33"/>
      <c r="M53" s="33"/>
      <c r="N53" s="33"/>
      <c r="O53" s="33"/>
      <c r="Q53" s="33"/>
    </row>
    <row r="54" spans="2:19" x14ac:dyDescent="0.25">
      <c r="B54" s="73" t="s">
        <v>102</v>
      </c>
      <c r="C54" s="22" t="s">
        <v>305</v>
      </c>
      <c r="Q54" s="33"/>
    </row>
    <row r="55" spans="2:19" x14ac:dyDescent="0.25">
      <c r="B55" s="73" t="s">
        <v>103</v>
      </c>
      <c r="C55" s="22" t="s">
        <v>306</v>
      </c>
      <c r="S55" s="72" t="s">
        <v>185</v>
      </c>
    </row>
    <row r="56" spans="2:19" x14ac:dyDescent="0.25">
      <c r="B56" s="73" t="s">
        <v>104</v>
      </c>
      <c r="C56" s="22" t="s">
        <v>307</v>
      </c>
    </row>
    <row r="57" spans="2:19" x14ac:dyDescent="0.25">
      <c r="B57" s="73" t="s">
        <v>301</v>
      </c>
      <c r="C57" s="22" t="s">
        <v>308</v>
      </c>
    </row>
    <row r="58" spans="2:19" x14ac:dyDescent="0.25">
      <c r="B58" s="73" t="s">
        <v>105</v>
      </c>
      <c r="C58" s="22" t="s">
        <v>309</v>
      </c>
      <c r="G58" s="167"/>
    </row>
    <row r="59" spans="2:19" x14ac:dyDescent="0.25">
      <c r="B59" s="73" t="s">
        <v>183</v>
      </c>
      <c r="C59" s="22" t="s">
        <v>310</v>
      </c>
      <c r="G59" s="167"/>
    </row>
    <row r="60" spans="2:19" x14ac:dyDescent="0.25">
      <c r="B60" s="73" t="s">
        <v>302</v>
      </c>
      <c r="C60" s="22" t="s">
        <v>311</v>
      </c>
    </row>
    <row r="61" spans="2:19" x14ac:dyDescent="0.25">
      <c r="C61" s="42"/>
    </row>
    <row r="62" spans="2:19" x14ac:dyDescent="0.25">
      <c r="E62" s="164" t="s">
        <v>418</v>
      </c>
      <c r="F62" s="51"/>
      <c r="G62" s="162">
        <f>O50</f>
        <v>5239.6000000000004</v>
      </c>
      <c r="H62" s="86" t="s">
        <v>288</v>
      </c>
    </row>
  </sheetData>
  <mergeCells count="9">
    <mergeCell ref="F46:F48"/>
    <mergeCell ref="F43:F44"/>
    <mergeCell ref="F7:F42"/>
    <mergeCell ref="B1:P1"/>
    <mergeCell ref="B2:P2"/>
    <mergeCell ref="B4:P5"/>
    <mergeCell ref="E7:E37"/>
    <mergeCell ref="E40:E42"/>
    <mergeCell ref="E46:E47"/>
  </mergeCells>
  <pageMargins left="0.7" right="0.7" top="0.75" bottom="0.75" header="0.3" footer="0.3"/>
  <pageSetup paperSize="8" scale="6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T39"/>
  <sheetViews>
    <sheetView topLeftCell="A4" zoomScale="85" zoomScaleNormal="85" workbookViewId="0">
      <selection activeCell="Q7" sqref="Q7"/>
    </sheetView>
  </sheetViews>
  <sheetFormatPr defaultRowHeight="15" x14ac:dyDescent="0.25"/>
  <cols>
    <col min="1" max="1" width="4.7109375" customWidth="1"/>
    <col min="2" max="2" width="4.5703125" customWidth="1"/>
    <col min="3" max="3" width="26.85546875" customWidth="1"/>
    <col min="4" max="4" width="41" customWidth="1"/>
    <col min="5" max="5" width="15.7109375" customWidth="1"/>
    <col min="6" max="6" width="10.5703125" customWidth="1"/>
    <col min="7" max="7" width="8" customWidth="1"/>
    <col min="8" max="8" width="14.140625" customWidth="1"/>
    <col min="9" max="9" width="12.85546875" hidden="1" customWidth="1"/>
    <col min="10" max="10" width="10.5703125" hidden="1" customWidth="1"/>
    <col min="11" max="11" width="8" hidden="1" customWidth="1"/>
    <col min="12" max="14" width="12.7109375" hidden="1" customWidth="1"/>
    <col min="16" max="16" width="9.140625" customWidth="1"/>
    <col min="17" max="17" width="37.85546875" customWidth="1"/>
    <col min="18" max="25" width="0" hidden="1" customWidth="1"/>
  </cols>
  <sheetData>
    <row r="1" spans="2:18" x14ac:dyDescent="0.25">
      <c r="B1" s="253" t="s">
        <v>316</v>
      </c>
      <c r="C1" s="253"/>
      <c r="D1" s="253"/>
      <c r="E1" s="253"/>
      <c r="F1" s="253"/>
      <c r="G1" s="253"/>
      <c r="H1" s="253"/>
      <c r="I1" s="253"/>
      <c r="J1" s="253"/>
      <c r="K1" s="253"/>
      <c r="L1" s="253"/>
      <c r="M1" s="253"/>
      <c r="N1" s="253"/>
      <c r="O1" s="253"/>
      <c r="P1" s="253"/>
    </row>
    <row r="2" spans="2:18" x14ac:dyDescent="0.25">
      <c r="B2" s="253" t="s">
        <v>319</v>
      </c>
      <c r="C2" s="253"/>
      <c r="D2" s="253"/>
      <c r="E2" s="253"/>
      <c r="F2" s="253"/>
      <c r="G2" s="253"/>
      <c r="H2" s="253"/>
      <c r="I2" s="253"/>
      <c r="J2" s="253"/>
      <c r="K2" s="253"/>
      <c r="L2" s="253"/>
      <c r="M2" s="253"/>
      <c r="N2" s="253"/>
      <c r="O2" s="253"/>
      <c r="P2" s="253"/>
    </row>
    <row r="4" spans="2:18" x14ac:dyDescent="0.25">
      <c r="B4" s="254" t="s">
        <v>416</v>
      </c>
      <c r="C4" s="254"/>
      <c r="D4" s="254"/>
      <c r="E4" s="254"/>
      <c r="F4" s="254"/>
      <c r="G4" s="254"/>
      <c r="H4" s="254"/>
      <c r="I4" s="254"/>
      <c r="J4" s="254"/>
      <c r="K4" s="254"/>
      <c r="L4" s="254"/>
      <c r="M4" s="254"/>
      <c r="N4" s="254"/>
      <c r="O4" s="254"/>
      <c r="P4" s="254"/>
      <c r="Q4" s="43"/>
    </row>
    <row r="5" spans="2:18" ht="20.25" customHeight="1" x14ac:dyDescent="0.25">
      <c r="B5" s="255"/>
      <c r="C5" s="255"/>
      <c r="D5" s="255"/>
      <c r="E5" s="255"/>
      <c r="F5" s="255"/>
      <c r="G5" s="255"/>
      <c r="H5" s="255"/>
      <c r="I5" s="255"/>
      <c r="J5" s="255"/>
      <c r="K5" s="255"/>
      <c r="L5" s="255"/>
      <c r="M5" s="255"/>
      <c r="N5" s="255"/>
      <c r="O5" s="255"/>
      <c r="P5" s="255"/>
    </row>
    <row r="6" spans="2:18" ht="58.5" customHeight="1" x14ac:dyDescent="0.25">
      <c r="B6" s="181" t="s">
        <v>0</v>
      </c>
      <c r="C6" s="181" t="s">
        <v>1</v>
      </c>
      <c r="D6" s="181" t="s">
        <v>2</v>
      </c>
      <c r="E6" s="74" t="s">
        <v>98</v>
      </c>
      <c r="F6" s="168" t="s">
        <v>172</v>
      </c>
      <c r="G6" s="181" t="s">
        <v>3</v>
      </c>
      <c r="H6" s="181" t="s">
        <v>4</v>
      </c>
      <c r="I6" s="182" t="s">
        <v>67</v>
      </c>
      <c r="J6" s="183" t="s">
        <v>181</v>
      </c>
      <c r="K6" s="184">
        <v>2018</v>
      </c>
      <c r="L6" s="184">
        <v>2019</v>
      </c>
      <c r="M6" s="184">
        <v>2020</v>
      </c>
      <c r="N6" s="184">
        <v>2021</v>
      </c>
      <c r="O6" s="185" t="s">
        <v>150</v>
      </c>
      <c r="P6" s="186" t="s">
        <v>73</v>
      </c>
      <c r="Q6" s="45" t="s">
        <v>97</v>
      </c>
    </row>
    <row r="7" spans="2:18" ht="24.75" customHeight="1" x14ac:dyDescent="0.25">
      <c r="B7" s="61" t="s">
        <v>5</v>
      </c>
      <c r="C7" s="7" t="s">
        <v>113</v>
      </c>
      <c r="D7" s="8" t="s">
        <v>114</v>
      </c>
      <c r="E7" s="269" t="s">
        <v>99</v>
      </c>
      <c r="F7" s="271" t="s">
        <v>312</v>
      </c>
      <c r="G7" s="79" t="s">
        <v>115</v>
      </c>
      <c r="H7" s="229">
        <v>37820130</v>
      </c>
      <c r="I7" s="81">
        <v>530</v>
      </c>
      <c r="J7" s="82">
        <f>I7*2</f>
        <v>1060</v>
      </c>
      <c r="K7" s="173">
        <v>344</v>
      </c>
      <c r="L7" s="173">
        <v>417</v>
      </c>
      <c r="M7" s="173">
        <v>417</v>
      </c>
      <c r="N7" s="173">
        <v>314</v>
      </c>
      <c r="O7" s="187">
        <v>440</v>
      </c>
      <c r="P7" s="156">
        <v>270</v>
      </c>
      <c r="Q7" s="212" t="s">
        <v>381</v>
      </c>
      <c r="R7" s="12"/>
    </row>
    <row r="8" spans="2:18" ht="21" customHeight="1" x14ac:dyDescent="0.25">
      <c r="B8" s="61" t="s">
        <v>9</v>
      </c>
      <c r="C8" s="10" t="s">
        <v>116</v>
      </c>
      <c r="D8" s="10" t="s">
        <v>117</v>
      </c>
      <c r="E8" s="269"/>
      <c r="F8" s="272"/>
      <c r="G8" s="17" t="s">
        <v>115</v>
      </c>
      <c r="H8" s="229">
        <v>24863444</v>
      </c>
      <c r="I8" s="17">
        <v>5</v>
      </c>
      <c r="J8" s="82">
        <f t="shared" ref="J8:J32" si="0">I8*2</f>
        <v>10</v>
      </c>
      <c r="K8" s="173">
        <v>3</v>
      </c>
      <c r="L8" s="173">
        <v>3</v>
      </c>
      <c r="M8" s="173">
        <v>3</v>
      </c>
      <c r="N8" s="173"/>
      <c r="O8" s="187">
        <v>3</v>
      </c>
      <c r="P8" s="134">
        <v>4</v>
      </c>
      <c r="Q8" s="212" t="s">
        <v>382</v>
      </c>
    </row>
    <row r="9" spans="2:18" ht="19.5" customHeight="1" x14ac:dyDescent="0.25">
      <c r="B9" s="61" t="s">
        <v>12</v>
      </c>
      <c r="C9" s="9" t="s">
        <v>118</v>
      </c>
      <c r="D9" s="10" t="s">
        <v>56</v>
      </c>
      <c r="E9" s="269"/>
      <c r="F9" s="272"/>
      <c r="G9" s="17" t="s">
        <v>115</v>
      </c>
      <c r="H9" s="229">
        <v>51162942</v>
      </c>
      <c r="I9" s="17">
        <v>235</v>
      </c>
      <c r="J9" s="82">
        <f t="shared" si="0"/>
        <v>470</v>
      </c>
      <c r="K9" s="173">
        <v>191</v>
      </c>
      <c r="L9" s="173">
        <v>181</v>
      </c>
      <c r="M9" s="173">
        <v>181</v>
      </c>
      <c r="N9" s="173">
        <v>117</v>
      </c>
      <c r="O9" s="187">
        <v>200</v>
      </c>
      <c r="P9" s="134">
        <v>70</v>
      </c>
      <c r="Q9" s="212" t="s">
        <v>390</v>
      </c>
    </row>
    <row r="10" spans="2:18" ht="15" customHeight="1" x14ac:dyDescent="0.25">
      <c r="B10" s="61" t="s">
        <v>15</v>
      </c>
      <c r="C10" s="10" t="s">
        <v>116</v>
      </c>
      <c r="D10" s="10" t="s">
        <v>119</v>
      </c>
      <c r="E10" s="269"/>
      <c r="F10" s="272"/>
      <c r="G10" s="17" t="s">
        <v>115</v>
      </c>
      <c r="H10" s="229">
        <v>83046906</v>
      </c>
      <c r="I10" s="17">
        <v>5</v>
      </c>
      <c r="J10" s="82">
        <f t="shared" si="0"/>
        <v>10</v>
      </c>
      <c r="K10" s="173">
        <v>3</v>
      </c>
      <c r="L10" s="173">
        <v>3</v>
      </c>
      <c r="M10" s="173">
        <v>3</v>
      </c>
      <c r="N10" s="173"/>
      <c r="O10" s="187">
        <v>3</v>
      </c>
      <c r="P10" s="134">
        <v>3</v>
      </c>
      <c r="Q10" s="212" t="s">
        <v>384</v>
      </c>
    </row>
    <row r="11" spans="2:18" ht="15" customHeight="1" x14ac:dyDescent="0.25">
      <c r="B11" s="61" t="s">
        <v>18</v>
      </c>
      <c r="C11" s="10" t="s">
        <v>116</v>
      </c>
      <c r="D11" s="10" t="s">
        <v>120</v>
      </c>
      <c r="E11" s="269"/>
      <c r="F11" s="272"/>
      <c r="G11" s="17" t="s">
        <v>115</v>
      </c>
      <c r="H11" s="229">
        <v>99000850</v>
      </c>
      <c r="I11" s="17">
        <v>5</v>
      </c>
      <c r="J11" s="82">
        <f t="shared" si="0"/>
        <v>10</v>
      </c>
      <c r="K11" s="173">
        <v>3</v>
      </c>
      <c r="L11" s="173">
        <v>3</v>
      </c>
      <c r="M11" s="173">
        <v>3</v>
      </c>
      <c r="N11" s="173"/>
      <c r="O11" s="187">
        <v>3</v>
      </c>
      <c r="P11" s="134">
        <v>4</v>
      </c>
      <c r="Q11" s="212" t="s">
        <v>400</v>
      </c>
    </row>
    <row r="12" spans="2:18" ht="15" customHeight="1" x14ac:dyDescent="0.25">
      <c r="B12" s="61" t="s">
        <v>21</v>
      </c>
      <c r="C12" s="10" t="s">
        <v>116</v>
      </c>
      <c r="D12" s="10" t="s">
        <v>121</v>
      </c>
      <c r="E12" s="269"/>
      <c r="F12" s="272"/>
      <c r="G12" s="17" t="s">
        <v>115</v>
      </c>
      <c r="H12" s="229">
        <v>83046867</v>
      </c>
      <c r="I12" s="17">
        <v>5</v>
      </c>
      <c r="J12" s="82">
        <f t="shared" si="0"/>
        <v>10</v>
      </c>
      <c r="K12" s="173">
        <v>3</v>
      </c>
      <c r="L12" s="173">
        <v>3</v>
      </c>
      <c r="M12" s="173">
        <v>3</v>
      </c>
      <c r="N12" s="173"/>
      <c r="O12" s="187">
        <v>3</v>
      </c>
      <c r="P12" s="134">
        <v>3</v>
      </c>
      <c r="Q12" s="212" t="s">
        <v>385</v>
      </c>
    </row>
    <row r="13" spans="2:18" ht="15" customHeight="1" x14ac:dyDescent="0.25">
      <c r="B13" s="61" t="s">
        <v>23</v>
      </c>
      <c r="C13" s="8" t="s">
        <v>116</v>
      </c>
      <c r="D13" s="8" t="s">
        <v>122</v>
      </c>
      <c r="E13" s="269"/>
      <c r="F13" s="272"/>
      <c r="G13" s="16" t="s">
        <v>123</v>
      </c>
      <c r="H13" s="229">
        <v>62366163</v>
      </c>
      <c r="I13" s="16">
        <v>10</v>
      </c>
      <c r="J13" s="88">
        <f t="shared" si="0"/>
        <v>20</v>
      </c>
      <c r="K13" s="173">
        <v>3</v>
      </c>
      <c r="L13" s="173">
        <v>3</v>
      </c>
      <c r="M13" s="173">
        <v>3</v>
      </c>
      <c r="N13" s="173"/>
      <c r="O13" s="187">
        <v>3</v>
      </c>
      <c r="P13" s="134">
        <v>11</v>
      </c>
      <c r="Q13" s="212" t="s">
        <v>379</v>
      </c>
    </row>
    <row r="14" spans="2:18" ht="15" customHeight="1" x14ac:dyDescent="0.25">
      <c r="B14" s="61" t="s">
        <v>26</v>
      </c>
      <c r="C14" s="10" t="s">
        <v>116</v>
      </c>
      <c r="D14" s="10" t="s">
        <v>124</v>
      </c>
      <c r="E14" s="269"/>
      <c r="F14" s="272"/>
      <c r="G14" s="17" t="s">
        <v>115</v>
      </c>
      <c r="H14" s="229">
        <v>23058322</v>
      </c>
      <c r="I14" s="17">
        <v>1</v>
      </c>
      <c r="J14" s="82">
        <f t="shared" si="0"/>
        <v>2</v>
      </c>
      <c r="K14" s="173">
        <v>3</v>
      </c>
      <c r="L14" s="173">
        <v>3</v>
      </c>
      <c r="M14" s="173">
        <v>3</v>
      </c>
      <c r="N14" s="173"/>
      <c r="O14" s="187">
        <v>3</v>
      </c>
      <c r="P14" s="134">
        <v>3</v>
      </c>
      <c r="Q14" s="212" t="s">
        <v>383</v>
      </c>
    </row>
    <row r="15" spans="2:18" ht="15" customHeight="1" x14ac:dyDescent="0.25">
      <c r="B15" s="61" t="s">
        <v>28</v>
      </c>
      <c r="C15" s="10" t="s">
        <v>116</v>
      </c>
      <c r="D15" s="10" t="s">
        <v>125</v>
      </c>
      <c r="E15" s="269"/>
      <c r="F15" s="272"/>
      <c r="G15" s="17" t="s">
        <v>115</v>
      </c>
      <c r="H15" s="229">
        <v>25953595</v>
      </c>
      <c r="I15" s="17">
        <v>1</v>
      </c>
      <c r="J15" s="82">
        <f t="shared" si="0"/>
        <v>2</v>
      </c>
      <c r="K15" s="173">
        <v>3</v>
      </c>
      <c r="L15" s="173">
        <v>3</v>
      </c>
      <c r="M15" s="173">
        <v>3</v>
      </c>
      <c r="N15" s="173"/>
      <c r="O15" s="187">
        <v>3</v>
      </c>
      <c r="P15" s="134">
        <v>3</v>
      </c>
      <c r="Q15" s="212" t="s">
        <v>352</v>
      </c>
    </row>
    <row r="16" spans="2:18" ht="20.25" customHeight="1" x14ac:dyDescent="0.25">
      <c r="B16" s="61" t="s">
        <v>31</v>
      </c>
      <c r="C16" s="9" t="s">
        <v>126</v>
      </c>
      <c r="D16" s="10" t="s">
        <v>27</v>
      </c>
      <c r="E16" s="269"/>
      <c r="F16" s="272"/>
      <c r="G16" s="17" t="s">
        <v>115</v>
      </c>
      <c r="H16" s="229">
        <v>51165379</v>
      </c>
      <c r="I16" s="17">
        <v>290</v>
      </c>
      <c r="J16" s="82">
        <f t="shared" si="0"/>
        <v>580</v>
      </c>
      <c r="K16" s="173">
        <v>268</v>
      </c>
      <c r="L16" s="173">
        <v>251</v>
      </c>
      <c r="M16" s="173">
        <v>251</v>
      </c>
      <c r="N16" s="173">
        <v>183</v>
      </c>
      <c r="O16" s="187">
        <v>280</v>
      </c>
      <c r="P16" s="134">
        <v>90</v>
      </c>
      <c r="Q16" s="221" t="s">
        <v>387</v>
      </c>
    </row>
    <row r="17" spans="2:18" ht="20.25" customHeight="1" x14ac:dyDescent="0.25">
      <c r="B17" s="61" t="s">
        <v>34</v>
      </c>
      <c r="C17" s="9" t="s">
        <v>127</v>
      </c>
      <c r="D17" s="10" t="s">
        <v>27</v>
      </c>
      <c r="E17" s="269"/>
      <c r="F17" s="272"/>
      <c r="G17" s="17" t="s">
        <v>115</v>
      </c>
      <c r="H17" s="229">
        <v>51158894</v>
      </c>
      <c r="I17" s="17">
        <v>240</v>
      </c>
      <c r="J17" s="82">
        <f t="shared" si="0"/>
        <v>480</v>
      </c>
      <c r="K17" s="173">
        <v>204</v>
      </c>
      <c r="L17" s="173">
        <v>202</v>
      </c>
      <c r="M17" s="173">
        <v>202</v>
      </c>
      <c r="N17" s="173">
        <v>172</v>
      </c>
      <c r="O17" s="187">
        <v>220</v>
      </c>
      <c r="P17" s="134">
        <v>107</v>
      </c>
      <c r="Q17" s="221" t="s">
        <v>391</v>
      </c>
    </row>
    <row r="18" spans="2:18" ht="20.25" customHeight="1" x14ac:dyDescent="0.25">
      <c r="B18" s="61" t="s">
        <v>35</v>
      </c>
      <c r="C18" s="9" t="s">
        <v>182</v>
      </c>
      <c r="D18" s="10" t="s">
        <v>129</v>
      </c>
      <c r="E18" s="269"/>
      <c r="F18" s="272"/>
      <c r="G18" s="17" t="s">
        <v>115</v>
      </c>
      <c r="H18" s="229">
        <v>9112761</v>
      </c>
      <c r="I18" s="17">
        <v>20</v>
      </c>
      <c r="J18" s="82">
        <f t="shared" si="0"/>
        <v>40</v>
      </c>
      <c r="K18" s="173">
        <v>5</v>
      </c>
      <c r="L18" s="173">
        <v>5</v>
      </c>
      <c r="M18" s="173">
        <v>5</v>
      </c>
      <c r="N18" s="173">
        <v>1.5</v>
      </c>
      <c r="O18" s="187">
        <v>7</v>
      </c>
      <c r="P18" s="134">
        <v>11</v>
      </c>
      <c r="Q18" s="221" t="s">
        <v>370</v>
      </c>
    </row>
    <row r="19" spans="2:18" ht="15" customHeight="1" x14ac:dyDescent="0.25">
      <c r="B19" s="61" t="s">
        <v>38</v>
      </c>
      <c r="C19" s="9" t="s">
        <v>130</v>
      </c>
      <c r="D19" s="10" t="s">
        <v>131</v>
      </c>
      <c r="E19" s="269"/>
      <c r="F19" s="272"/>
      <c r="G19" s="17" t="s">
        <v>115</v>
      </c>
      <c r="H19" s="229">
        <v>4634390</v>
      </c>
      <c r="I19" s="17">
        <v>90</v>
      </c>
      <c r="J19" s="82">
        <f t="shared" si="0"/>
        <v>180</v>
      </c>
      <c r="K19" s="173">
        <v>73</v>
      </c>
      <c r="L19" s="173">
        <v>67</v>
      </c>
      <c r="M19" s="173">
        <v>67</v>
      </c>
      <c r="N19" s="173">
        <v>55</v>
      </c>
      <c r="O19" s="187">
        <f>((K19+L19)/2)*1.2</f>
        <v>84</v>
      </c>
      <c r="P19" s="134">
        <v>53</v>
      </c>
      <c r="Q19" s="212" t="s">
        <v>376</v>
      </c>
    </row>
    <row r="20" spans="2:18" ht="15" customHeight="1" x14ac:dyDescent="0.25">
      <c r="B20" s="61" t="s">
        <v>39</v>
      </c>
      <c r="C20" s="10" t="s">
        <v>116</v>
      </c>
      <c r="D20" s="10" t="s">
        <v>132</v>
      </c>
      <c r="E20" s="269"/>
      <c r="F20" s="272"/>
      <c r="G20" s="17" t="s">
        <v>115</v>
      </c>
      <c r="H20" s="229">
        <v>22057267</v>
      </c>
      <c r="I20" s="17">
        <v>1</v>
      </c>
      <c r="J20" s="82">
        <f t="shared" si="0"/>
        <v>2</v>
      </c>
      <c r="K20" s="173">
        <v>3</v>
      </c>
      <c r="L20" s="173">
        <v>3</v>
      </c>
      <c r="M20" s="173">
        <v>3</v>
      </c>
      <c r="N20" s="173">
        <v>0.2</v>
      </c>
      <c r="O20" s="187">
        <v>3</v>
      </c>
      <c r="P20" s="134">
        <v>3</v>
      </c>
      <c r="Q20" s="212" t="s">
        <v>365</v>
      </c>
    </row>
    <row r="21" spans="2:18" ht="18.75" customHeight="1" x14ac:dyDescent="0.25">
      <c r="B21" s="61" t="s">
        <v>42</v>
      </c>
      <c r="C21" s="9" t="s">
        <v>133</v>
      </c>
      <c r="D21" s="10" t="s">
        <v>134</v>
      </c>
      <c r="E21" s="269"/>
      <c r="F21" s="272"/>
      <c r="G21" s="17" t="s">
        <v>115</v>
      </c>
      <c r="H21" s="229">
        <v>51162946</v>
      </c>
      <c r="I21" s="17">
        <v>350</v>
      </c>
      <c r="J21" s="82">
        <f t="shared" si="0"/>
        <v>700</v>
      </c>
      <c r="K21" s="173">
        <v>296</v>
      </c>
      <c r="L21" s="173">
        <v>286</v>
      </c>
      <c r="M21" s="173">
        <v>286</v>
      </c>
      <c r="N21" s="173">
        <v>195</v>
      </c>
      <c r="O21" s="187">
        <v>300</v>
      </c>
      <c r="P21" s="134">
        <v>220</v>
      </c>
      <c r="Q21" s="221" t="s">
        <v>380</v>
      </c>
    </row>
    <row r="22" spans="2:18" ht="15" customHeight="1" x14ac:dyDescent="0.25">
      <c r="B22" s="61" t="s">
        <v>44</v>
      </c>
      <c r="C22" s="196" t="s">
        <v>116</v>
      </c>
      <c r="D22" s="197" t="s">
        <v>135</v>
      </c>
      <c r="E22" s="269"/>
      <c r="F22" s="272"/>
      <c r="G22" s="46" t="s">
        <v>115</v>
      </c>
      <c r="H22" s="245">
        <v>24660787</v>
      </c>
      <c r="I22" s="47">
        <v>5</v>
      </c>
      <c r="J22" s="82">
        <f t="shared" si="0"/>
        <v>10</v>
      </c>
      <c r="K22" s="173">
        <v>3</v>
      </c>
      <c r="L22" s="173">
        <v>3</v>
      </c>
      <c r="M22" s="173">
        <v>3</v>
      </c>
      <c r="N22" s="173">
        <v>0</v>
      </c>
      <c r="O22" s="173">
        <v>3</v>
      </c>
      <c r="P22" s="157">
        <v>4</v>
      </c>
      <c r="Q22" s="212" t="s">
        <v>321</v>
      </c>
    </row>
    <row r="23" spans="2:18" ht="15" customHeight="1" x14ac:dyDescent="0.25">
      <c r="B23" s="61" t="s">
        <v>74</v>
      </c>
      <c r="C23" s="196" t="s">
        <v>116</v>
      </c>
      <c r="D23" s="197" t="s">
        <v>135</v>
      </c>
      <c r="E23" s="269"/>
      <c r="F23" s="272"/>
      <c r="G23" s="46" t="s">
        <v>115</v>
      </c>
      <c r="H23" s="245">
        <v>24006313</v>
      </c>
      <c r="I23" s="47">
        <v>5</v>
      </c>
      <c r="J23" s="82">
        <f t="shared" si="0"/>
        <v>10</v>
      </c>
      <c r="K23" s="173">
        <v>3</v>
      </c>
      <c r="L23" s="173">
        <v>3</v>
      </c>
      <c r="M23" s="173">
        <v>3</v>
      </c>
      <c r="N23" s="173">
        <v>0</v>
      </c>
      <c r="O23" s="173">
        <v>3</v>
      </c>
      <c r="P23" s="157">
        <v>4</v>
      </c>
      <c r="Q23" s="212" t="s">
        <v>322</v>
      </c>
    </row>
    <row r="24" spans="2:18" ht="15" customHeight="1" x14ac:dyDescent="0.25">
      <c r="B24" s="61" t="s">
        <v>75</v>
      </c>
      <c r="C24" s="198" t="s">
        <v>136</v>
      </c>
      <c r="D24" s="199" t="s">
        <v>137</v>
      </c>
      <c r="E24" s="270" t="s">
        <v>300</v>
      </c>
      <c r="F24" s="272"/>
      <c r="G24" s="83" t="s">
        <v>115</v>
      </c>
      <c r="H24" s="239">
        <v>96860783</v>
      </c>
      <c r="I24" s="84">
        <v>150</v>
      </c>
      <c r="J24" s="82">
        <f t="shared" si="0"/>
        <v>300</v>
      </c>
      <c r="K24" s="173">
        <v>170</v>
      </c>
      <c r="L24" s="173">
        <v>150</v>
      </c>
      <c r="M24" s="250">
        <v>116</v>
      </c>
      <c r="N24" s="226"/>
      <c r="O24" s="173">
        <v>150</v>
      </c>
      <c r="P24" s="158">
        <v>125</v>
      </c>
      <c r="Q24" s="213" t="s">
        <v>323</v>
      </c>
      <c r="R24" t="s">
        <v>284</v>
      </c>
    </row>
    <row r="25" spans="2:18" ht="15" customHeight="1" x14ac:dyDescent="0.25">
      <c r="B25" s="61" t="s">
        <v>76</v>
      </c>
      <c r="C25" s="198" t="s">
        <v>138</v>
      </c>
      <c r="D25" s="199" t="s">
        <v>139</v>
      </c>
      <c r="E25" s="270"/>
      <c r="F25" s="272"/>
      <c r="G25" s="83" t="s">
        <v>115</v>
      </c>
      <c r="H25" s="239">
        <v>96867089</v>
      </c>
      <c r="I25" s="84">
        <v>150</v>
      </c>
      <c r="J25" s="82">
        <f t="shared" si="0"/>
        <v>300</v>
      </c>
      <c r="K25" s="173">
        <v>136</v>
      </c>
      <c r="L25" s="173">
        <v>126</v>
      </c>
      <c r="M25" s="250">
        <v>91</v>
      </c>
      <c r="N25" s="226"/>
      <c r="O25" s="173">
        <v>140</v>
      </c>
      <c r="P25" s="158">
        <v>125</v>
      </c>
      <c r="Q25" s="213" t="s">
        <v>324</v>
      </c>
      <c r="R25" t="s">
        <v>283</v>
      </c>
    </row>
    <row r="26" spans="2:18" ht="15" customHeight="1" x14ac:dyDescent="0.25">
      <c r="B26" s="61" t="s">
        <v>77</v>
      </c>
      <c r="C26" s="198" t="s">
        <v>140</v>
      </c>
      <c r="D26" s="199" t="s">
        <v>141</v>
      </c>
      <c r="E26" s="270"/>
      <c r="F26" s="272"/>
      <c r="G26" s="83" t="s">
        <v>115</v>
      </c>
      <c r="H26" s="239">
        <v>96751410</v>
      </c>
      <c r="I26" s="84">
        <v>100</v>
      </c>
      <c r="J26" s="82">
        <f t="shared" si="0"/>
        <v>200</v>
      </c>
      <c r="K26" s="173">
        <v>82</v>
      </c>
      <c r="L26" s="173">
        <v>73</v>
      </c>
      <c r="M26" s="250">
        <v>25</v>
      </c>
      <c r="N26" s="226"/>
      <c r="O26" s="173">
        <v>80</v>
      </c>
      <c r="P26" s="158">
        <v>62</v>
      </c>
      <c r="Q26" s="213" t="s">
        <v>325</v>
      </c>
      <c r="R26" t="s">
        <v>282</v>
      </c>
    </row>
    <row r="27" spans="2:18" ht="15" customHeight="1" x14ac:dyDescent="0.25">
      <c r="B27" s="61" t="s">
        <v>78</v>
      </c>
      <c r="C27" s="198" t="s">
        <v>142</v>
      </c>
      <c r="D27" s="199" t="s">
        <v>141</v>
      </c>
      <c r="E27" s="270"/>
      <c r="F27" s="272"/>
      <c r="G27" s="83" t="s">
        <v>115</v>
      </c>
      <c r="H27" s="239">
        <v>96799239</v>
      </c>
      <c r="I27" s="84">
        <v>100</v>
      </c>
      <c r="J27" s="82">
        <f t="shared" si="0"/>
        <v>200</v>
      </c>
      <c r="K27" s="173">
        <v>43</v>
      </c>
      <c r="L27" s="173">
        <v>36</v>
      </c>
      <c r="M27" s="250">
        <v>46</v>
      </c>
      <c r="N27" s="250">
        <v>96</v>
      </c>
      <c r="O27" s="173">
        <v>50</v>
      </c>
      <c r="P27" s="158">
        <v>104</v>
      </c>
      <c r="Q27" s="213" t="s">
        <v>326</v>
      </c>
      <c r="R27" t="s">
        <v>282</v>
      </c>
    </row>
    <row r="28" spans="2:18" ht="15" customHeight="1" x14ac:dyDescent="0.25">
      <c r="B28" s="61" t="s">
        <v>79</v>
      </c>
      <c r="C28" s="198" t="s">
        <v>143</v>
      </c>
      <c r="D28" s="199" t="s">
        <v>144</v>
      </c>
      <c r="E28" s="270"/>
      <c r="F28" s="272"/>
      <c r="G28" s="83" t="s">
        <v>115</v>
      </c>
      <c r="H28" s="239">
        <v>96588460</v>
      </c>
      <c r="I28" s="84">
        <v>140</v>
      </c>
      <c r="J28" s="82">
        <f t="shared" si="0"/>
        <v>280</v>
      </c>
      <c r="K28" s="173">
        <v>108</v>
      </c>
      <c r="L28" s="173">
        <v>98</v>
      </c>
      <c r="M28" s="250">
        <v>75</v>
      </c>
      <c r="N28" s="226"/>
      <c r="O28" s="173">
        <v>120</v>
      </c>
      <c r="P28" s="158">
        <v>113</v>
      </c>
      <c r="Q28" s="213" t="s">
        <v>327</v>
      </c>
      <c r="R28" t="s">
        <v>285</v>
      </c>
    </row>
    <row r="29" spans="2:18" ht="15" customHeight="1" x14ac:dyDescent="0.25">
      <c r="B29" s="61" t="s">
        <v>80</v>
      </c>
      <c r="C29" s="198" t="s">
        <v>145</v>
      </c>
      <c r="D29" s="199" t="s">
        <v>146</v>
      </c>
      <c r="E29" s="270"/>
      <c r="F29" s="272"/>
      <c r="G29" s="83" t="s">
        <v>115</v>
      </c>
      <c r="H29" s="239">
        <v>96799280</v>
      </c>
      <c r="I29" s="84">
        <v>80</v>
      </c>
      <c r="J29" s="82">
        <f t="shared" si="0"/>
        <v>160</v>
      </c>
      <c r="K29" s="173">
        <v>72</v>
      </c>
      <c r="L29" s="173">
        <v>62</v>
      </c>
      <c r="M29" s="250">
        <v>51</v>
      </c>
      <c r="N29" s="226"/>
      <c r="O29" s="173">
        <v>80</v>
      </c>
      <c r="P29" s="158">
        <v>105</v>
      </c>
      <c r="Q29" s="213" t="s">
        <v>328</v>
      </c>
      <c r="R29" t="s">
        <v>286</v>
      </c>
    </row>
    <row r="30" spans="2:18" ht="15" customHeight="1" x14ac:dyDescent="0.25">
      <c r="B30" s="61" t="s">
        <v>81</v>
      </c>
      <c r="C30" s="198" t="s">
        <v>147</v>
      </c>
      <c r="D30" s="199" t="s">
        <v>148</v>
      </c>
      <c r="E30" s="270"/>
      <c r="F30" s="272"/>
      <c r="G30" s="83" t="s">
        <v>115</v>
      </c>
      <c r="H30" s="239">
        <v>51159433</v>
      </c>
      <c r="I30" s="84">
        <v>50</v>
      </c>
      <c r="J30" s="82">
        <f t="shared" si="0"/>
        <v>100</v>
      </c>
      <c r="K30" s="173">
        <v>31</v>
      </c>
      <c r="L30" s="173">
        <v>25</v>
      </c>
      <c r="M30" s="250">
        <v>11</v>
      </c>
      <c r="N30" s="226"/>
      <c r="O30" s="173">
        <v>35</v>
      </c>
      <c r="P30" s="158">
        <v>55</v>
      </c>
      <c r="Q30" s="213" t="s">
        <v>329</v>
      </c>
    </row>
    <row r="31" spans="2:18" ht="15" customHeight="1" x14ac:dyDescent="0.25">
      <c r="B31" s="61" t="s">
        <v>82</v>
      </c>
      <c r="C31" s="198" t="s">
        <v>147</v>
      </c>
      <c r="D31" s="199" t="s">
        <v>148</v>
      </c>
      <c r="E31" s="270"/>
      <c r="F31" s="272"/>
      <c r="G31" s="83" t="s">
        <v>115</v>
      </c>
      <c r="H31" s="239">
        <v>51162480</v>
      </c>
      <c r="I31" s="84">
        <v>50</v>
      </c>
      <c r="J31" s="82">
        <f t="shared" si="0"/>
        <v>100</v>
      </c>
      <c r="K31" s="173">
        <v>16</v>
      </c>
      <c r="L31" s="173">
        <v>13</v>
      </c>
      <c r="M31" s="250">
        <v>23</v>
      </c>
      <c r="N31" s="226"/>
      <c r="O31" s="173">
        <v>20</v>
      </c>
      <c r="P31" s="158">
        <v>75</v>
      </c>
      <c r="Q31" s="213" t="s">
        <v>330</v>
      </c>
    </row>
    <row r="32" spans="2:18" s="117" customFormat="1" ht="21.75" customHeight="1" x14ac:dyDescent="0.25">
      <c r="B32" s="61" t="s">
        <v>83</v>
      </c>
      <c r="C32" s="170" t="s">
        <v>113</v>
      </c>
      <c r="D32" s="188" t="s">
        <v>114</v>
      </c>
      <c r="E32" s="179" t="s">
        <v>290</v>
      </c>
      <c r="F32" s="272"/>
      <c r="G32" s="189" t="s">
        <v>298</v>
      </c>
      <c r="H32" s="249" t="s">
        <v>410</v>
      </c>
      <c r="I32" s="190">
        <v>5</v>
      </c>
      <c r="J32" s="169">
        <f t="shared" si="0"/>
        <v>10</v>
      </c>
      <c r="K32" s="173">
        <v>10</v>
      </c>
      <c r="L32" s="173">
        <v>10</v>
      </c>
      <c r="M32" s="173">
        <v>10</v>
      </c>
      <c r="N32" s="173"/>
      <c r="O32" s="173">
        <v>10</v>
      </c>
      <c r="P32" s="191">
        <v>80</v>
      </c>
      <c r="Q32" s="214" t="s">
        <v>398</v>
      </c>
    </row>
    <row r="33" spans="2:20" s="117" customFormat="1" ht="15" customHeight="1" x14ac:dyDescent="0.25">
      <c r="B33" s="61" t="s">
        <v>216</v>
      </c>
      <c r="C33" s="200" t="s">
        <v>297</v>
      </c>
      <c r="D33" s="201" t="s">
        <v>296</v>
      </c>
      <c r="E33" s="179" t="s">
        <v>313</v>
      </c>
      <c r="F33" s="273"/>
      <c r="G33" s="189" t="s">
        <v>298</v>
      </c>
      <c r="H33" s="249">
        <v>8300233</v>
      </c>
      <c r="I33" s="190">
        <v>1.2</v>
      </c>
      <c r="J33" s="169">
        <f>I33*2</f>
        <v>2.4</v>
      </c>
      <c r="K33" s="173">
        <v>3</v>
      </c>
      <c r="L33" s="173">
        <v>3</v>
      </c>
      <c r="M33" s="173">
        <v>3</v>
      </c>
      <c r="N33" s="173"/>
      <c r="O33" s="173">
        <v>3</v>
      </c>
      <c r="P33" s="191">
        <v>9</v>
      </c>
      <c r="Q33" s="214" t="s">
        <v>331</v>
      </c>
    </row>
    <row r="34" spans="2:20" x14ac:dyDescent="0.25">
      <c r="B34" s="48"/>
      <c r="C34" s="48"/>
      <c r="D34" s="48"/>
      <c r="E34" s="48"/>
      <c r="F34" s="48"/>
      <c r="G34" s="48"/>
      <c r="H34" s="204" t="s">
        <v>72</v>
      </c>
      <c r="I34" s="175">
        <f t="shared" ref="I34:O34" si="1">SUM(I7:I33)</f>
        <v>2624.2</v>
      </c>
      <c r="J34" s="203">
        <f t="shared" si="1"/>
        <v>5248.4</v>
      </c>
      <c r="K34" s="203">
        <f t="shared" si="1"/>
        <v>2082</v>
      </c>
      <c r="L34" s="203">
        <f t="shared" si="1"/>
        <v>2035</v>
      </c>
      <c r="M34" s="203">
        <f t="shared" si="1"/>
        <v>1890</v>
      </c>
      <c r="N34" s="203"/>
      <c r="O34" s="205">
        <f t="shared" si="1"/>
        <v>2249</v>
      </c>
      <c r="P34" s="50"/>
    </row>
    <row r="35" spans="2:20" x14ac:dyDescent="0.25">
      <c r="B35" s="48"/>
      <c r="C35" s="48"/>
      <c r="D35" s="48"/>
      <c r="E35" s="48"/>
      <c r="F35" s="48"/>
      <c r="G35" s="48"/>
      <c r="H35" s="49"/>
      <c r="I35" s="41"/>
      <c r="J35" s="194"/>
      <c r="K35" s="194"/>
      <c r="L35" s="194"/>
      <c r="M35" s="194"/>
      <c r="N35" s="194"/>
      <c r="O35" s="195"/>
      <c r="P35" s="50"/>
    </row>
    <row r="36" spans="2:20" x14ac:dyDescent="0.25">
      <c r="B36" s="73" t="s">
        <v>313</v>
      </c>
      <c r="C36" s="193" t="s">
        <v>311</v>
      </c>
      <c r="D36" s="117"/>
    </row>
    <row r="37" spans="2:20" x14ac:dyDescent="0.25">
      <c r="T37" s="69" t="s">
        <v>187</v>
      </c>
    </row>
    <row r="39" spans="2:20" x14ac:dyDescent="0.25">
      <c r="C39" s="22"/>
      <c r="E39" s="86" t="s">
        <v>420</v>
      </c>
      <c r="F39" s="86"/>
      <c r="G39" s="162">
        <f>O34</f>
        <v>2249</v>
      </c>
      <c r="H39" s="86" t="s">
        <v>288</v>
      </c>
    </row>
  </sheetData>
  <mergeCells count="6">
    <mergeCell ref="B1:P1"/>
    <mergeCell ref="B2:P2"/>
    <mergeCell ref="B4:P5"/>
    <mergeCell ref="E7:E23"/>
    <mergeCell ref="E24:E31"/>
    <mergeCell ref="F7:F33"/>
  </mergeCells>
  <pageMargins left="0.51181102362204722" right="0.51181102362204722" top="0.74803149606299213" bottom="0.74803149606299213" header="0.31496062992125984" footer="0.31496062992125984"/>
  <pageSetup paperSize="9" scale="7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B-UAM</vt:lpstr>
      <vt:lpstr>C-UAM</vt:lpstr>
      <vt:lpstr>G-UAM</vt:lpstr>
    </vt:vector>
  </TitlesOfParts>
  <Company>UAM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Michał Wencel</cp:lastModifiedBy>
  <cp:lastPrinted>2022-05-20T10:32:17Z</cp:lastPrinted>
  <dcterms:created xsi:type="dcterms:W3CDTF">2011-10-27T06:39:45Z</dcterms:created>
  <dcterms:modified xsi:type="dcterms:W3CDTF">2022-08-10T08:37:58Z</dcterms:modified>
</cp:coreProperties>
</file>