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50" windowWidth="24660" windowHeight="12030"/>
  </bookViews>
  <sheets>
    <sheet name="Arkusz1" sheetId="1" r:id="rId1"/>
  </sheets>
  <calcPr calcId="144525"/>
</workbook>
</file>

<file path=xl/calcChain.xml><?xml version="1.0" encoding="utf-8"?>
<calcChain xmlns="http://schemas.openxmlformats.org/spreadsheetml/2006/main">
  <c r="H83" i="1" l="1"/>
  <c r="K83" i="1" s="1"/>
  <c r="K84" i="1" s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H4" i="1"/>
  <c r="K4" i="1" s="1"/>
  <c r="H5" i="1"/>
  <c r="K5" i="1" s="1"/>
  <c r="H6" i="1"/>
  <c r="K6" i="1" s="1"/>
  <c r="H7" i="1"/>
  <c r="K7" i="1" s="1"/>
  <c r="H8" i="1"/>
  <c r="K8" i="1" s="1"/>
  <c r="H9" i="1"/>
  <c r="K9" i="1" s="1"/>
  <c r="H10" i="1"/>
  <c r="K10" i="1" s="1"/>
  <c r="H11" i="1"/>
  <c r="K11" i="1" s="1"/>
  <c r="H12" i="1"/>
  <c r="K12" i="1" s="1"/>
  <c r="H13" i="1"/>
  <c r="K13" i="1" s="1"/>
  <c r="H14" i="1"/>
  <c r="K14" i="1" s="1"/>
  <c r="H15" i="1"/>
  <c r="K15" i="1" s="1"/>
  <c r="H16" i="1"/>
  <c r="K16" i="1" s="1"/>
  <c r="H17" i="1"/>
  <c r="K17" i="1" s="1"/>
  <c r="H18" i="1"/>
  <c r="K18" i="1" s="1"/>
  <c r="H19" i="1"/>
  <c r="K19" i="1" s="1"/>
  <c r="H20" i="1"/>
  <c r="K20" i="1" s="1"/>
  <c r="H21" i="1"/>
  <c r="K21" i="1" s="1"/>
  <c r="H22" i="1"/>
  <c r="K22" i="1" s="1"/>
  <c r="H23" i="1"/>
  <c r="K23" i="1" s="1"/>
  <c r="H24" i="1"/>
  <c r="K24" i="1" s="1"/>
  <c r="H25" i="1"/>
  <c r="K25" i="1" s="1"/>
  <c r="H26" i="1"/>
  <c r="K26" i="1" s="1"/>
  <c r="H27" i="1"/>
  <c r="K27" i="1" s="1"/>
  <c r="H28" i="1"/>
  <c r="K28" i="1" s="1"/>
  <c r="H29" i="1"/>
  <c r="K29" i="1" s="1"/>
  <c r="H30" i="1"/>
  <c r="K30" i="1" s="1"/>
  <c r="H31" i="1"/>
  <c r="K31" i="1" s="1"/>
  <c r="H32" i="1"/>
  <c r="K32" i="1" s="1"/>
  <c r="H33" i="1"/>
  <c r="K33" i="1" s="1"/>
  <c r="H34" i="1"/>
  <c r="K34" i="1" s="1"/>
  <c r="H35" i="1"/>
  <c r="K35" i="1" s="1"/>
  <c r="H36" i="1"/>
  <c r="K36" i="1" s="1"/>
  <c r="H37" i="1"/>
  <c r="K37" i="1" s="1"/>
  <c r="H38" i="1"/>
  <c r="K38" i="1" s="1"/>
  <c r="H39" i="1"/>
  <c r="K39" i="1" s="1"/>
  <c r="H40" i="1"/>
  <c r="K40" i="1" s="1"/>
  <c r="H41" i="1"/>
  <c r="K41" i="1" s="1"/>
  <c r="I4" i="1"/>
  <c r="I3" i="1"/>
  <c r="I83" i="1"/>
  <c r="I78" i="1"/>
  <c r="I77" i="1"/>
  <c r="I76" i="1"/>
  <c r="I75" i="1"/>
  <c r="I74" i="1"/>
  <c r="I73" i="1"/>
  <c r="I72" i="1"/>
  <c r="I71" i="1"/>
  <c r="I70" i="1"/>
  <c r="H78" i="1"/>
  <c r="K78" i="1" s="1"/>
  <c r="H77" i="1"/>
  <c r="K77" i="1" s="1"/>
  <c r="H76" i="1"/>
  <c r="K76" i="1" s="1"/>
  <c r="H75" i="1"/>
  <c r="K75" i="1" s="1"/>
  <c r="H74" i="1"/>
  <c r="K74" i="1" s="1"/>
  <c r="H73" i="1"/>
  <c r="K73" i="1" s="1"/>
  <c r="H72" i="1"/>
  <c r="K72" i="1" s="1"/>
  <c r="H71" i="1"/>
  <c r="K71" i="1" s="1"/>
  <c r="H70" i="1"/>
  <c r="K70" i="1" s="1"/>
  <c r="H69" i="1"/>
  <c r="I69" i="1"/>
  <c r="H79" i="1" l="1"/>
  <c r="K69" i="1"/>
  <c r="K79" i="1" s="1"/>
  <c r="H84" i="1"/>
  <c r="I62" i="1"/>
  <c r="H62" i="1"/>
  <c r="K62" i="1" s="1"/>
  <c r="I64" i="1"/>
  <c r="H64" i="1"/>
  <c r="I63" i="1"/>
  <c r="H63" i="1"/>
  <c r="K63" i="1" s="1"/>
  <c r="H3" i="1"/>
  <c r="K3" i="1" s="1"/>
  <c r="K42" i="1" s="1"/>
  <c r="I56" i="1"/>
  <c r="H56" i="1"/>
  <c r="K56" i="1" s="1"/>
  <c r="I57" i="1"/>
  <c r="H57" i="1"/>
  <c r="K57" i="1" s="1"/>
  <c r="I51" i="1"/>
  <c r="H51" i="1"/>
  <c r="K51" i="1" s="1"/>
  <c r="K52" i="1" s="1"/>
  <c r="I46" i="1"/>
  <c r="H46" i="1"/>
  <c r="K46" i="1" s="1"/>
  <c r="K47" i="1" s="1"/>
  <c r="H42" i="1" l="1"/>
  <c r="H65" i="1"/>
  <c r="K58" i="1"/>
  <c r="K64" i="1"/>
  <c r="K65" i="1" s="1"/>
  <c r="H58" i="1"/>
  <c r="H52" i="1"/>
  <c r="H47" i="1"/>
</calcChain>
</file>

<file path=xl/sharedStrings.xml><?xml version="1.0" encoding="utf-8"?>
<sst xmlns="http://schemas.openxmlformats.org/spreadsheetml/2006/main" count="306" uniqueCount="157">
  <si>
    <t>Lp</t>
  </si>
  <si>
    <t>Przykładowy 
Symbol</t>
  </si>
  <si>
    <t>Nazwa towaru</t>
  </si>
  <si>
    <t>J.M</t>
  </si>
  <si>
    <t>ilość</t>
  </si>
  <si>
    <t>Pełen kod towaru</t>
  </si>
  <si>
    <t xml:space="preserve">  cena jedn. netto  </t>
  </si>
  <si>
    <t>wartość netto</t>
  </si>
  <si>
    <t xml:space="preserve">VAT [%] </t>
  </si>
  <si>
    <t>Wartość brutto [PLN]</t>
  </si>
  <si>
    <t>Uwagi</t>
  </si>
  <si>
    <t>1.</t>
  </si>
  <si>
    <t>112/25</t>
  </si>
  <si>
    <r>
      <t xml:space="preserve">Papier do EKG, </t>
    </r>
    <r>
      <rPr>
        <sz val="10"/>
        <color indexed="8"/>
        <rFont val="Arial"/>
        <family val="2"/>
        <charset val="238"/>
      </rPr>
      <t>termiczny, 112x25, rolka, nadruk siatki milimetrowej, (do aparatów EKG ASCARD A4, B56, MrBlue, MrSilver, MrSilver2 oraz MrGrey).</t>
    </r>
  </si>
  <si>
    <t>szt.</t>
  </si>
  <si>
    <t>2.</t>
  </si>
  <si>
    <t>104/40</t>
  </si>
  <si>
    <t>Papier do EKG, termiczny, 104x40, rolka, nadruk siatki milimetrowej, Ascard 3.</t>
  </si>
  <si>
    <t>3.</t>
  </si>
  <si>
    <t>210/40</t>
  </si>
  <si>
    <r>
      <t xml:space="preserve">Papier do EKG, </t>
    </r>
    <r>
      <rPr>
        <sz val="10"/>
        <color indexed="8"/>
        <rFont val="Arial"/>
        <family val="2"/>
        <charset val="238"/>
      </rPr>
      <t>termiczny 210x40, rolka, nadruk siatki milimetrowej, (do aparatu EKG ASCARD Mr Gold) PAPIER Z MARGINESEM z obu stron.</t>
    </r>
  </si>
  <si>
    <t>4.</t>
  </si>
  <si>
    <r>
      <t>Papier do EKG</t>
    </r>
    <r>
      <rPr>
        <sz val="10"/>
        <color indexed="8"/>
        <rFont val="Arial"/>
        <family val="2"/>
        <charset val="238"/>
      </rPr>
      <t xml:space="preserve"> 50x30, rolka, nadruk siatki milimetrowej (do Monitora Datex-Ohmeda do Defibrylatora LIFEPAK 9, 9P,10).</t>
    </r>
  </si>
  <si>
    <t>5.</t>
  </si>
  <si>
    <t>Papier do EKG, termiczny 112x100x300 Cardioline Delta 3 Plus, książeczka.</t>
  </si>
  <si>
    <t>6.</t>
  </si>
  <si>
    <r>
      <t xml:space="preserve">Papier do EKG, </t>
    </r>
    <r>
      <rPr>
        <sz val="10"/>
        <color indexed="8"/>
        <rFont val="Arial"/>
        <family val="2"/>
        <charset val="238"/>
      </rPr>
      <t>termiczny 90*90*200 książeczka, nadruk siatki milimetrowej (do ZOLL 8000-0300).</t>
    </r>
  </si>
  <si>
    <t>7.</t>
  </si>
  <si>
    <r>
      <t xml:space="preserve">Papier do EKG, </t>
    </r>
    <r>
      <rPr>
        <sz val="10"/>
        <color indexed="8"/>
        <rFont val="Arial"/>
        <family val="2"/>
        <charset val="238"/>
      </rPr>
      <t>termiczny 50*30, rolka, bez nadruku (defibrylatora Cardio AID).</t>
    </r>
  </si>
  <si>
    <t>8.</t>
  </si>
  <si>
    <r>
      <t>Papier do EKG</t>
    </r>
    <r>
      <rPr>
        <sz val="10"/>
        <color indexed="8"/>
        <rFont val="Arial"/>
        <family val="2"/>
        <charset val="238"/>
      </rPr>
      <t xml:space="preserve">, 80*70*300, książka, nadruk (AT 101 SCHILLER). </t>
    </r>
  </si>
  <si>
    <t>9.</t>
  </si>
  <si>
    <r>
      <t xml:space="preserve">Papier do Dopplera naczyniowego VENO / Tonometr NIDEK / i-STAT </t>
    </r>
    <r>
      <rPr>
        <sz val="10"/>
        <color indexed="8"/>
        <rFont val="Arial"/>
        <family val="2"/>
        <charset val="238"/>
      </rPr>
      <t>58*25 rolka, bez nadruku, termiczny.</t>
    </r>
  </si>
  <si>
    <t>10.</t>
  </si>
  <si>
    <t>T.PAP.LABO.025</t>
  </si>
  <si>
    <r>
      <t xml:space="preserve">Papier do myjni Belimed termiczny, rolka bez nadruku </t>
    </r>
    <r>
      <rPr>
        <sz val="10"/>
        <color indexed="8"/>
        <rFont val="Arial"/>
        <family val="2"/>
        <charset val="238"/>
      </rPr>
      <t>UWAGA: średnica rolki ma mieć 38mm szerokość papieru 57mm.</t>
    </r>
  </si>
  <si>
    <t>11.</t>
  </si>
  <si>
    <r>
      <t xml:space="preserve">Papier do Kardiotokogrfu </t>
    </r>
    <r>
      <rPr>
        <sz val="10"/>
        <color indexed="8"/>
        <rFont val="Arial"/>
        <family val="2"/>
        <charset val="238"/>
      </rPr>
      <t>215x20 rolka nadruk siatki milimetrowe 0700-01.</t>
    </r>
  </si>
  <si>
    <t>12.</t>
  </si>
  <si>
    <r>
      <t>Papier do drukarki laboratoryjnej</t>
    </r>
    <r>
      <rPr>
        <sz val="10"/>
        <color indexed="8"/>
        <rFont val="Arial"/>
        <family val="2"/>
        <charset val="238"/>
      </rPr>
      <t xml:space="preserve"> 80*30 rolka, bez nadruku, termiczny (do Sterylizatora Gazowego STERI VAC 5XL 3M).</t>
    </r>
  </si>
  <si>
    <t>13.</t>
  </si>
  <si>
    <t>57|30</t>
  </si>
  <si>
    <r>
      <t>Papier do drukarki STATIM 5000 / Autorefraktometr / Urodyn 1000/ Analizator i-STAT</t>
    </r>
    <r>
      <rPr>
        <sz val="10"/>
        <color indexed="8"/>
        <rFont val="Arial"/>
        <family val="2"/>
        <charset val="238"/>
      </rPr>
      <t xml:space="preserve">, 57*30 rolka, papier termiczny bez nadruku. </t>
    </r>
  </si>
  <si>
    <t>14.</t>
  </si>
  <si>
    <t>110/30</t>
  </si>
  <si>
    <r>
      <t xml:space="preserve">Papier do Audiometru, </t>
    </r>
    <r>
      <rPr>
        <sz val="10"/>
        <color indexed="8"/>
        <rFont val="Arial"/>
        <family val="2"/>
        <charset val="238"/>
      </rPr>
      <t xml:space="preserve">110*30, rolka, papier termiczny bez nadruku. </t>
    </r>
  </si>
  <si>
    <t>15.</t>
  </si>
  <si>
    <r>
      <t>Papier do EKG MAC-1600</t>
    </r>
    <r>
      <rPr>
        <sz val="10"/>
        <color indexed="8"/>
        <rFont val="Arial"/>
        <family val="2"/>
        <charset val="238"/>
      </rPr>
      <t xml:space="preserve"> 210*295*150 książeczka, nadruk siatki milimetrowej.</t>
    </r>
  </si>
  <si>
    <t>16.</t>
  </si>
  <si>
    <t>EVER|160SPE</t>
  </si>
  <si>
    <t>Pasta do preparacji naskórka w badaniach EEG (opakowanie 160 g) np. EVERY.</t>
  </si>
  <si>
    <t>17.</t>
  </si>
  <si>
    <t>010 UG 102 S</t>
  </si>
  <si>
    <t>Żel do USG (opakowanie 0, 25 litrów).</t>
  </si>
  <si>
    <t>18.</t>
  </si>
  <si>
    <t>UB 500</t>
  </si>
  <si>
    <t>Żel do USG (opakowanie 0, 5 litra).</t>
  </si>
  <si>
    <t>19.</t>
  </si>
  <si>
    <t>UB 5000</t>
  </si>
  <si>
    <t>Żel do USG (opakowanie 5 litrów).</t>
  </si>
  <si>
    <t>20.</t>
  </si>
  <si>
    <t>EP-24</t>
  </si>
  <si>
    <t>Elektroda EKG przyssawkowa śr. 24mm.</t>
  </si>
  <si>
    <t>21.</t>
  </si>
  <si>
    <t>EKK-1</t>
  </si>
  <si>
    <t>Elektrody kończynowe klamrowe.</t>
  </si>
  <si>
    <t>kpl</t>
  </si>
  <si>
    <t>22.</t>
  </si>
  <si>
    <t>020 EC 102 S</t>
  </si>
  <si>
    <t>Żel do EKG (opakowanie 0, 25 litra).</t>
  </si>
  <si>
    <t>23.</t>
  </si>
  <si>
    <t>020 EC 103 S</t>
  </si>
  <si>
    <t>Żel do EKG (opakowanie 0, 5 litra).</t>
  </si>
  <si>
    <t>24.</t>
  </si>
  <si>
    <t>030 EE 102 S</t>
  </si>
  <si>
    <t>25.</t>
  </si>
  <si>
    <t>NUPREP</t>
  </si>
  <si>
    <t>Żel ścienny Nuprep op.114g- 115 g.</t>
  </si>
  <si>
    <t>26.</t>
  </si>
  <si>
    <t>TEN20</t>
  </si>
  <si>
    <t>Pasta przewodząca Ten20 op.114g.</t>
  </si>
  <si>
    <t>27.</t>
  </si>
  <si>
    <t>EC2</t>
  </si>
  <si>
    <t>EC2 Electrode Cream - Pasta elektrodowa EC2, tubka 100g.</t>
  </si>
  <si>
    <t>Papier do VIDEOPRINTER Mitsubishi K65HM 110x20 papier biały z połyskiem, rolka.</t>
  </si>
  <si>
    <t>29.</t>
  </si>
  <si>
    <t>K95HG</t>
  </si>
  <si>
    <t>Papier do VIDEOPRINTER Mitsubishi K95HG 110x18 papier biały z połyskiem, rolka.</t>
  </si>
  <si>
    <t>30.</t>
  </si>
  <si>
    <t>UPP-210SE</t>
  </si>
  <si>
    <t>Papier do VIDEOPRINTER Sony UPP-210SE 210x25 papier biały, termiczny, rolka.</t>
  </si>
  <si>
    <t>31.</t>
  </si>
  <si>
    <t>58|25</t>
  </si>
  <si>
    <t>Papier EKG RB1 58 mm.</t>
  </si>
  <si>
    <t>32.</t>
  </si>
  <si>
    <t>Papier do defibrylatora Mindray Bene Heart D 3 50 x 25.</t>
  </si>
  <si>
    <t>33.</t>
  </si>
  <si>
    <t>UPT-210BL</t>
  </si>
  <si>
    <t>Papier Sony UPT-210BL 210 x 12, 5; niebieska folia termiczna do RTG C-8000.</t>
  </si>
  <si>
    <t>34.</t>
  </si>
  <si>
    <t>Papier do EKG Farum E600 G.</t>
  </si>
  <si>
    <t>35.</t>
  </si>
  <si>
    <t>Papier termoczuły do myjni endoskopowej, rolka termiczna 57/20m.</t>
  </si>
  <si>
    <t>op.</t>
  </si>
  <si>
    <t>36.</t>
  </si>
  <si>
    <t>razem:</t>
  </si>
  <si>
    <t>Zadanie 1. Materiały eksploatacyjne do sprzętu medycznego - papiery, żele, pasty, elektrody.</t>
  </si>
  <si>
    <t>6-AT-SP-S 17</t>
  </si>
  <si>
    <t>Zestaw osłon na ramię C rozm. 100cm x 160 cm, jałowy ALPHAtex.</t>
  </si>
  <si>
    <t>Taśma termotransferowa (Thermal Transfer Ribbon) 40mm x300m (kod - 5250556001)</t>
  </si>
  <si>
    <t>37.</t>
  </si>
  <si>
    <t>38.</t>
  </si>
  <si>
    <t>Papier do defibrylatora LIFEPAK 15,termiczny,z nadrukiem,100mm x22m(1op=2 rolki)/11240-000016/</t>
  </si>
  <si>
    <t>Papier do EKG LUMED(210 X30) rolka/nr ref.BFLU007/</t>
  </si>
  <si>
    <t>Papier do defibrylatora DefiMax Plus Emtel</t>
  </si>
  <si>
    <t>28.</t>
  </si>
  <si>
    <t>39.</t>
  </si>
  <si>
    <t>Dreny do manipulatora domacicznego firmy Wolf (1op=10sztuk)</t>
  </si>
  <si>
    <t>op</t>
  </si>
  <si>
    <t>Pojemniki do barwiarki GEMINI AS</t>
  </si>
  <si>
    <t>Marker do zwiększania adhezyjności szkieł</t>
  </si>
  <si>
    <t>Pojemnik na zużytą parafinę (op=5szt)</t>
  </si>
  <si>
    <t>EP-A78010487</t>
  </si>
  <si>
    <t>Tusz do znakowania tkanek 30 ml czarny</t>
  </si>
  <si>
    <t>Tusz do znakowania tkanek 30 ml niebieski</t>
  </si>
  <si>
    <t>Pudełko tekturowe do archiwizowania na preparaty na 1000 szkiełek 310x160x85</t>
  </si>
  <si>
    <t>Ostrze do mikrotomu C35(1op=20szt)</t>
  </si>
  <si>
    <t>Ostrze do mikrotomu typ Feather R35,dł80 x szer.8 x gr.0,25 mm</t>
  </si>
  <si>
    <t>Foremka metalowa do zatapiania 15x15x7mm</t>
  </si>
  <si>
    <t>Foremka metalowa do zatapiania 30x24x7mm</t>
  </si>
  <si>
    <t>Foremka metalowa do zatapiania 24x24x7mm</t>
  </si>
  <si>
    <t>Taca do transportu na 10 szkiełek 76x26mm</t>
  </si>
  <si>
    <t>Taca do transportu na 20 preparatów wykonana z polistyrenu,biała</t>
  </si>
  <si>
    <t>Zadanie 2. Osłona na aparat RTG z ramieniem C.</t>
  </si>
  <si>
    <t>Zadanie 3. Materiały eksploatacyjne do manipulatora na ginekologię</t>
  </si>
  <si>
    <t>Zadanie4. Materiały eksploatacyjne do barwiarki Benchmark Ultra</t>
  </si>
  <si>
    <t>Zadanie 5. Materiały eksploatacyjne do barwienia na Patomorfologię</t>
  </si>
  <si>
    <t>Zadanie 6. Materiały eksploatacyjne na Patomorfologię-tusze,ostrza,tace</t>
  </si>
  <si>
    <t>Zadanie 7. Płyn do optyk</t>
  </si>
  <si>
    <t>Płyn do optyk przeciw zaparowywaniu kamery,UltraStop Spray(1op=15 ml)</t>
  </si>
  <si>
    <t>Żel do USG (opakowanie 5 litrów) niebieski typu Parker Aquasonic lub typu Ultragel lub Transound (gęsta konsystencja)</t>
  </si>
  <si>
    <t>1660520eu</t>
  </si>
  <si>
    <t>EM-8300,HAR-8300</t>
  </si>
  <si>
    <t>CD-TC0417</t>
  </si>
  <si>
    <t>CD-0727-1</t>
  </si>
  <si>
    <t>CD-0727-2</t>
  </si>
  <si>
    <t>EM-1501000SK</t>
  </si>
  <si>
    <t>SK4810</t>
  </si>
  <si>
    <t>KAI-08-635-1</t>
  </si>
  <si>
    <t>BNV-B-2442</t>
  </si>
  <si>
    <t>EM-300P20W</t>
  </si>
  <si>
    <t>EM-72015-15-7</t>
  </si>
  <si>
    <t>EM-72024-24-7</t>
  </si>
  <si>
    <t>EM-72030-24-7</t>
  </si>
  <si>
    <t xml:space="preserve">  cena jedn. brutto </t>
  </si>
  <si>
    <r>
      <t>Żel przewodzący do defibrylacji (opakowanie 250g).</t>
    </r>
    <r>
      <rPr>
        <sz val="10"/>
        <color indexed="8"/>
        <rFont val="Arial"/>
        <family val="2"/>
        <charset val="238"/>
      </rPr>
      <t xml:space="preserve"> </t>
    </r>
  </si>
  <si>
    <t>Naklejki / kody kreskowe do barwiarki Benchmark Ultra (kod - 5247829001)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</si>
</sst>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  <numFmt numFmtId="165" formatCode="_-* #,##0.00\ [$zł-415]_-;\-* #,##0.00\ [$zł-415]_-;_-* &quot;-&quot;??\ [$zł-415]_-;_-@_-"/>
  </numFmts>
  <fonts count="1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b/>
      <sz val="9"/>
      <color indexed="8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zcionka tekstu podstawowego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sz val="9"/>
      <color indexed="8"/>
      <name val="Arial"/>
      <family val="2"/>
      <charset val="238"/>
    </font>
    <font>
      <sz val="10"/>
      <color theme="1"/>
      <name val="Arial Narrow"/>
      <family val="2"/>
      <charset val="238"/>
    </font>
    <font>
      <sz val="10"/>
      <color rgb="FF000000"/>
      <name val="Arial"/>
      <family val="2"/>
      <charset val="238"/>
    </font>
    <font>
      <b/>
      <sz val="11"/>
      <color theme="1"/>
      <name val="Czcionka tekstu podstawowego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  <xf numFmtId="0" fontId="4" fillId="0" borderId="0"/>
  </cellStyleXfs>
  <cellXfs count="40">
    <xf numFmtId="0" fontId="0" fillId="0" borderId="0" xfId="0"/>
    <xf numFmtId="0" fontId="2" fillId="4" borderId="2" xfId="0" applyFont="1" applyFill="1" applyBorder="1" applyAlignment="1">
      <alignment horizontal="center" vertical="center" wrapText="1"/>
    </xf>
    <xf numFmtId="164" fontId="8" fillId="4" borderId="1" xfId="2" applyNumberFormat="1" applyFont="1" applyFill="1" applyBorder="1" applyAlignment="1">
      <alignment horizontal="center" vertical="center" wrapText="1"/>
    </xf>
    <xf numFmtId="164" fontId="8" fillId="4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1" fontId="8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" fontId="4" fillId="4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/>
    </xf>
    <xf numFmtId="164" fontId="4" fillId="0" borderId="1" xfId="2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165" fontId="4" fillId="0" borderId="1" xfId="1" applyNumberFormat="1" applyFont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2" fillId="2" borderId="6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1" fontId="3" fillId="4" borderId="1" xfId="0" applyNumberFormat="1" applyFont="1" applyFill="1" applyBorder="1" applyAlignment="1">
      <alignment horizontal="center" vertical="center" wrapText="1"/>
    </xf>
    <xf numFmtId="164" fontId="3" fillId="4" borderId="1" xfId="2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 wrapText="1"/>
    </xf>
    <xf numFmtId="0" fontId="11" fillId="0" borderId="0" xfId="0" applyFont="1" applyAlignment="1">
      <alignment vertical="center"/>
    </xf>
    <xf numFmtId="0" fontId="0" fillId="0" borderId="0" xfId="0" applyAlignment="1">
      <alignment vertical="center"/>
    </xf>
    <xf numFmtId="0" fontId="7" fillId="4" borderId="2" xfId="0" applyFont="1" applyFill="1" applyBorder="1" applyAlignment="1">
      <alignment horizontal="center" vertical="center" wrapText="1"/>
    </xf>
    <xf numFmtId="9" fontId="8" fillId="4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5" fillId="3" borderId="3" xfId="0" applyFont="1" applyFill="1" applyBorder="1" applyAlignment="1">
      <alignment vertical="center"/>
    </xf>
    <xf numFmtId="164" fontId="5" fillId="3" borderId="4" xfId="0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164" fontId="5" fillId="3" borderId="5" xfId="0" applyNumberFormat="1" applyFont="1" applyFill="1" applyBorder="1" applyAlignment="1">
      <alignment vertical="center"/>
    </xf>
    <xf numFmtId="164" fontId="0" fillId="0" borderId="0" xfId="0" applyNumberFormat="1" applyAlignment="1">
      <alignment vertical="center"/>
    </xf>
    <xf numFmtId="0" fontId="6" fillId="4" borderId="1" xfId="0" applyFont="1" applyFill="1" applyBorder="1" applyAlignment="1">
      <alignment horizontal="left" vertical="center" wrapText="1"/>
    </xf>
  </cellXfs>
  <cellStyles count="5">
    <cellStyle name="Dziesiętny" xfId="1" builtinId="3"/>
    <cellStyle name="Normalny" xfId="0" builtinId="0"/>
    <cellStyle name="Normalny 3" xfId="4"/>
    <cellStyle name="Normalny 7" xfId="3"/>
    <cellStyle name="Walutowy" xfId="2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9"/>
  <sheetViews>
    <sheetView tabSelected="1" topLeftCell="A79" zoomScaleNormal="100" workbookViewId="0">
      <selection activeCell="F104" sqref="F104"/>
    </sheetView>
  </sheetViews>
  <sheetFormatPr defaultRowHeight="14.25"/>
  <cols>
    <col min="1" max="1" width="3.375" style="30" customWidth="1"/>
    <col min="2" max="2" width="12.5" style="30" customWidth="1"/>
    <col min="3" max="3" width="36" style="30" customWidth="1"/>
    <col min="4" max="4" width="5.125" style="30" customWidth="1"/>
    <col min="5" max="5" width="9" style="30"/>
    <col min="6" max="6" width="12.875" style="30" customWidth="1"/>
    <col min="7" max="7" width="9.875" style="30" bestFit="1" customWidth="1"/>
    <col min="8" max="8" width="12" style="30" customWidth="1"/>
    <col min="9" max="9" width="10.375" style="30" customWidth="1"/>
    <col min="10" max="10" width="7.25" style="30" customWidth="1"/>
    <col min="11" max="11" width="12.375" style="30" customWidth="1"/>
    <col min="12" max="12" width="10.625" style="30" customWidth="1"/>
    <col min="13" max="16384" width="9" style="30"/>
  </cols>
  <sheetData>
    <row r="1" spans="1:12" ht="24.95" customHeight="1">
      <c r="A1" s="22" t="s">
        <v>106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s="29" customFormat="1" ht="25.5">
      <c r="A2" s="6" t="s">
        <v>0</v>
      </c>
      <c r="B2" s="1" t="s">
        <v>1</v>
      </c>
      <c r="C2" s="6" t="s">
        <v>2</v>
      </c>
      <c r="D2" s="6" t="s">
        <v>3</v>
      </c>
      <c r="E2" s="24" t="s">
        <v>4</v>
      </c>
      <c r="F2" s="24" t="s">
        <v>5</v>
      </c>
      <c r="G2" s="25" t="s">
        <v>6</v>
      </c>
      <c r="H2" s="25" t="s">
        <v>7</v>
      </c>
      <c r="I2" s="26" t="s">
        <v>154</v>
      </c>
      <c r="J2" s="26" t="s">
        <v>8</v>
      </c>
      <c r="K2" s="26" t="s">
        <v>9</v>
      </c>
      <c r="L2" s="27" t="s">
        <v>10</v>
      </c>
    </row>
    <row r="3" spans="1:12" ht="51" customHeight="1">
      <c r="A3" s="7" t="s">
        <v>11</v>
      </c>
      <c r="B3" s="13" t="s">
        <v>12</v>
      </c>
      <c r="C3" s="12" t="s">
        <v>13</v>
      </c>
      <c r="D3" s="10" t="s">
        <v>14</v>
      </c>
      <c r="E3" s="11">
        <v>1000</v>
      </c>
      <c r="F3" s="7"/>
      <c r="G3" s="19">
        <v>0</v>
      </c>
      <c r="H3" s="15">
        <f>(E3*G3)</f>
        <v>0</v>
      </c>
      <c r="I3" s="16">
        <f>(G3*J3+G3)</f>
        <v>0</v>
      </c>
      <c r="J3" s="17"/>
      <c r="K3" s="18">
        <f>SUM(H3+H3*J3)</f>
        <v>0</v>
      </c>
      <c r="L3" s="9"/>
    </row>
    <row r="4" spans="1:12" ht="39.950000000000003" customHeight="1">
      <c r="A4" s="7" t="s">
        <v>15</v>
      </c>
      <c r="B4" s="13" t="s">
        <v>16</v>
      </c>
      <c r="C4" s="12" t="s">
        <v>17</v>
      </c>
      <c r="D4" s="10" t="s">
        <v>14</v>
      </c>
      <c r="E4" s="11">
        <v>20</v>
      </c>
      <c r="F4" s="7"/>
      <c r="G4" s="19">
        <v>0</v>
      </c>
      <c r="H4" s="15">
        <f t="shared" ref="H4:H41" si="0">(E4*G4)</f>
        <v>0</v>
      </c>
      <c r="I4" s="16">
        <f>(G4*J4+G4)</f>
        <v>0</v>
      </c>
      <c r="J4" s="17"/>
      <c r="K4" s="18">
        <f>SUM(H4+H4*J4)</f>
        <v>0</v>
      </c>
      <c r="L4" s="9"/>
    </row>
    <row r="5" spans="1:12" ht="55.5" customHeight="1">
      <c r="A5" s="7" t="s">
        <v>18</v>
      </c>
      <c r="B5" s="13" t="s">
        <v>19</v>
      </c>
      <c r="C5" s="12" t="s">
        <v>20</v>
      </c>
      <c r="D5" s="10" t="s">
        <v>14</v>
      </c>
      <c r="E5" s="11">
        <v>800</v>
      </c>
      <c r="F5" s="7"/>
      <c r="G5" s="19">
        <v>0</v>
      </c>
      <c r="H5" s="15">
        <f t="shared" si="0"/>
        <v>0</v>
      </c>
      <c r="I5" s="16">
        <f t="shared" ref="I5:I41" si="1">(G5*J5+G5)</f>
        <v>0</v>
      </c>
      <c r="J5" s="17"/>
      <c r="K5" s="18">
        <f t="shared" ref="K5:K41" si="2">SUM(H5+H5*J5)</f>
        <v>0</v>
      </c>
      <c r="L5" s="9"/>
    </row>
    <row r="6" spans="1:12" ht="47.25" customHeight="1">
      <c r="A6" s="7" t="s">
        <v>21</v>
      </c>
      <c r="B6" s="13">
        <v>21505</v>
      </c>
      <c r="C6" s="12" t="s">
        <v>22</v>
      </c>
      <c r="D6" s="10" t="s">
        <v>14</v>
      </c>
      <c r="E6" s="11">
        <v>100</v>
      </c>
      <c r="F6" s="7"/>
      <c r="G6" s="19">
        <v>0</v>
      </c>
      <c r="H6" s="15">
        <f t="shared" si="0"/>
        <v>0</v>
      </c>
      <c r="I6" s="16">
        <f t="shared" si="1"/>
        <v>0</v>
      </c>
      <c r="J6" s="17"/>
      <c r="K6" s="18">
        <f t="shared" si="2"/>
        <v>0</v>
      </c>
      <c r="L6" s="9"/>
    </row>
    <row r="7" spans="1:12" ht="39.950000000000003" customHeight="1">
      <c r="A7" s="7" t="s">
        <v>23</v>
      </c>
      <c r="B7" s="14">
        <v>21615</v>
      </c>
      <c r="C7" s="12" t="s">
        <v>24</v>
      </c>
      <c r="D7" s="10" t="s">
        <v>14</v>
      </c>
      <c r="E7" s="11">
        <v>10</v>
      </c>
      <c r="F7" s="7"/>
      <c r="G7" s="19">
        <v>0</v>
      </c>
      <c r="H7" s="15">
        <f t="shared" si="0"/>
        <v>0</v>
      </c>
      <c r="I7" s="16">
        <f t="shared" si="1"/>
        <v>0</v>
      </c>
      <c r="J7" s="17"/>
      <c r="K7" s="18">
        <f t="shared" si="2"/>
        <v>0</v>
      </c>
      <c r="L7" s="9"/>
    </row>
    <row r="8" spans="1:12" ht="56.25" customHeight="1">
      <c r="A8" s="7" t="s">
        <v>25</v>
      </c>
      <c r="B8" s="13">
        <v>21881</v>
      </c>
      <c r="C8" s="12" t="s">
        <v>26</v>
      </c>
      <c r="D8" s="10" t="s">
        <v>14</v>
      </c>
      <c r="E8" s="11">
        <v>40</v>
      </c>
      <c r="F8" s="7"/>
      <c r="G8" s="19">
        <v>0</v>
      </c>
      <c r="H8" s="15">
        <f t="shared" si="0"/>
        <v>0</v>
      </c>
      <c r="I8" s="16">
        <f t="shared" si="1"/>
        <v>0</v>
      </c>
      <c r="J8" s="17"/>
      <c r="K8" s="18">
        <f t="shared" si="2"/>
        <v>0</v>
      </c>
      <c r="L8" s="9"/>
    </row>
    <row r="9" spans="1:12" ht="39.950000000000003" customHeight="1">
      <c r="A9" s="7" t="s">
        <v>27</v>
      </c>
      <c r="B9" s="13">
        <v>36117</v>
      </c>
      <c r="C9" s="12" t="s">
        <v>28</v>
      </c>
      <c r="D9" s="10" t="s">
        <v>14</v>
      </c>
      <c r="E9" s="11">
        <v>10</v>
      </c>
      <c r="F9" s="7"/>
      <c r="G9" s="19">
        <v>0</v>
      </c>
      <c r="H9" s="15">
        <f t="shared" si="0"/>
        <v>0</v>
      </c>
      <c r="I9" s="16">
        <f t="shared" si="1"/>
        <v>0</v>
      </c>
      <c r="J9" s="17"/>
      <c r="K9" s="18">
        <f t="shared" si="2"/>
        <v>0</v>
      </c>
      <c r="L9" s="9"/>
    </row>
    <row r="10" spans="1:12" ht="39.950000000000003" customHeight="1">
      <c r="A10" s="7" t="s">
        <v>29</v>
      </c>
      <c r="B10" s="13">
        <v>21543</v>
      </c>
      <c r="C10" s="12" t="s">
        <v>30</v>
      </c>
      <c r="D10" s="10" t="s">
        <v>14</v>
      </c>
      <c r="E10" s="11">
        <v>25</v>
      </c>
      <c r="F10" s="7"/>
      <c r="G10" s="19">
        <v>0</v>
      </c>
      <c r="H10" s="15">
        <f t="shared" si="0"/>
        <v>0</v>
      </c>
      <c r="I10" s="16">
        <f t="shared" si="1"/>
        <v>0</v>
      </c>
      <c r="J10" s="17"/>
      <c r="K10" s="18">
        <f t="shared" si="2"/>
        <v>0</v>
      </c>
      <c r="L10" s="9"/>
    </row>
    <row r="11" spans="1:12" ht="52.5" customHeight="1">
      <c r="A11" s="7" t="s">
        <v>31</v>
      </c>
      <c r="B11" s="13">
        <v>36172</v>
      </c>
      <c r="C11" s="12" t="s">
        <v>32</v>
      </c>
      <c r="D11" s="10" t="s">
        <v>14</v>
      </c>
      <c r="E11" s="11">
        <v>10</v>
      </c>
      <c r="F11" s="7"/>
      <c r="G11" s="19">
        <v>0</v>
      </c>
      <c r="H11" s="15">
        <f t="shared" si="0"/>
        <v>0</v>
      </c>
      <c r="I11" s="16">
        <f t="shared" si="1"/>
        <v>0</v>
      </c>
      <c r="J11" s="17"/>
      <c r="K11" s="18">
        <f t="shared" si="2"/>
        <v>0</v>
      </c>
      <c r="L11" s="9"/>
    </row>
    <row r="12" spans="1:12" ht="51.75" customHeight="1">
      <c r="A12" s="7" t="s">
        <v>33</v>
      </c>
      <c r="B12" s="13" t="s">
        <v>34</v>
      </c>
      <c r="C12" s="12" t="s">
        <v>35</v>
      </c>
      <c r="D12" s="10" t="s">
        <v>14</v>
      </c>
      <c r="E12" s="11">
        <v>200</v>
      </c>
      <c r="F12" s="7"/>
      <c r="G12" s="19">
        <v>0</v>
      </c>
      <c r="H12" s="15">
        <f t="shared" si="0"/>
        <v>0</v>
      </c>
      <c r="I12" s="16">
        <f t="shared" si="1"/>
        <v>0</v>
      </c>
      <c r="J12" s="17"/>
      <c r="K12" s="18">
        <f t="shared" si="2"/>
        <v>0</v>
      </c>
      <c r="L12" s="9"/>
    </row>
    <row r="13" spans="1:12" ht="39.950000000000003" customHeight="1">
      <c r="A13" s="7" t="s">
        <v>36</v>
      </c>
      <c r="B13" s="13">
        <v>53215</v>
      </c>
      <c r="C13" s="12" t="s">
        <v>37</v>
      </c>
      <c r="D13" s="10" t="s">
        <v>14</v>
      </c>
      <c r="E13" s="11">
        <v>10</v>
      </c>
      <c r="F13" s="8"/>
      <c r="G13" s="19">
        <v>0</v>
      </c>
      <c r="H13" s="15">
        <f t="shared" si="0"/>
        <v>0</v>
      </c>
      <c r="I13" s="16">
        <f t="shared" si="1"/>
        <v>0</v>
      </c>
      <c r="J13" s="17"/>
      <c r="K13" s="18">
        <f t="shared" si="2"/>
        <v>0</v>
      </c>
      <c r="L13" s="9"/>
    </row>
    <row r="14" spans="1:12" ht="57.75" customHeight="1">
      <c r="A14" s="7" t="s">
        <v>38</v>
      </c>
      <c r="B14" s="13">
        <v>36103</v>
      </c>
      <c r="C14" s="12" t="s">
        <v>39</v>
      </c>
      <c r="D14" s="10" t="s">
        <v>14</v>
      </c>
      <c r="E14" s="11">
        <v>20</v>
      </c>
      <c r="F14" s="8"/>
      <c r="G14" s="19">
        <v>0</v>
      </c>
      <c r="H14" s="15">
        <f t="shared" si="0"/>
        <v>0</v>
      </c>
      <c r="I14" s="16">
        <f t="shared" si="1"/>
        <v>0</v>
      </c>
      <c r="J14" s="17"/>
      <c r="K14" s="18">
        <f t="shared" si="2"/>
        <v>0</v>
      </c>
      <c r="L14" s="9"/>
    </row>
    <row r="15" spans="1:12" ht="54" customHeight="1">
      <c r="A15" s="7" t="s">
        <v>40</v>
      </c>
      <c r="B15" s="13" t="s">
        <v>41</v>
      </c>
      <c r="C15" s="12" t="s">
        <v>42</v>
      </c>
      <c r="D15" s="10" t="s">
        <v>14</v>
      </c>
      <c r="E15" s="11">
        <v>200</v>
      </c>
      <c r="F15" s="8"/>
      <c r="G15" s="19">
        <v>0</v>
      </c>
      <c r="H15" s="15">
        <f t="shared" si="0"/>
        <v>0</v>
      </c>
      <c r="I15" s="16">
        <f t="shared" si="1"/>
        <v>0</v>
      </c>
      <c r="J15" s="17"/>
      <c r="K15" s="18">
        <f t="shared" si="2"/>
        <v>0</v>
      </c>
      <c r="L15" s="9"/>
    </row>
    <row r="16" spans="1:12" ht="39.950000000000003" customHeight="1">
      <c r="A16" s="7" t="s">
        <v>43</v>
      </c>
      <c r="B16" s="13" t="s">
        <v>44</v>
      </c>
      <c r="C16" s="12" t="s">
        <v>45</v>
      </c>
      <c r="D16" s="10" t="s">
        <v>14</v>
      </c>
      <c r="E16" s="11">
        <v>150</v>
      </c>
      <c r="F16" s="7"/>
      <c r="G16" s="19">
        <v>0</v>
      </c>
      <c r="H16" s="15">
        <f t="shared" si="0"/>
        <v>0</v>
      </c>
      <c r="I16" s="16">
        <f t="shared" si="1"/>
        <v>0</v>
      </c>
      <c r="J16" s="17"/>
      <c r="K16" s="18">
        <f t="shared" si="2"/>
        <v>0</v>
      </c>
      <c r="L16" s="9"/>
    </row>
    <row r="17" spans="1:12" ht="39.950000000000003" customHeight="1">
      <c r="A17" s="7" t="s">
        <v>46</v>
      </c>
      <c r="B17" s="13">
        <v>21868</v>
      </c>
      <c r="C17" s="12" t="s">
        <v>47</v>
      </c>
      <c r="D17" s="10" t="s">
        <v>14</v>
      </c>
      <c r="E17" s="11">
        <v>40</v>
      </c>
      <c r="F17" s="7"/>
      <c r="G17" s="19">
        <v>0</v>
      </c>
      <c r="H17" s="15">
        <f t="shared" si="0"/>
        <v>0</v>
      </c>
      <c r="I17" s="16">
        <f t="shared" si="1"/>
        <v>0</v>
      </c>
      <c r="J17" s="17"/>
      <c r="K17" s="18">
        <f t="shared" si="2"/>
        <v>0</v>
      </c>
      <c r="L17" s="9"/>
    </row>
    <row r="18" spans="1:12" ht="39.950000000000003" customHeight="1">
      <c r="A18" s="7" t="s">
        <v>48</v>
      </c>
      <c r="B18" s="13" t="s">
        <v>49</v>
      </c>
      <c r="C18" s="12" t="s">
        <v>50</v>
      </c>
      <c r="D18" s="10" t="s">
        <v>14</v>
      </c>
      <c r="E18" s="11">
        <v>100</v>
      </c>
      <c r="F18" s="7"/>
      <c r="G18" s="19">
        <v>0</v>
      </c>
      <c r="H18" s="15">
        <f t="shared" si="0"/>
        <v>0</v>
      </c>
      <c r="I18" s="16">
        <f t="shared" si="1"/>
        <v>0</v>
      </c>
      <c r="J18" s="17"/>
      <c r="K18" s="18">
        <f t="shared" si="2"/>
        <v>0</v>
      </c>
      <c r="L18" s="9"/>
    </row>
    <row r="19" spans="1:12" ht="37.5" customHeight="1">
      <c r="A19" s="7" t="s">
        <v>51</v>
      </c>
      <c r="B19" s="13" t="s">
        <v>52</v>
      </c>
      <c r="C19" s="12" t="s">
        <v>53</v>
      </c>
      <c r="D19" s="10" t="s">
        <v>14</v>
      </c>
      <c r="E19" s="11">
        <v>100</v>
      </c>
      <c r="F19" s="7"/>
      <c r="G19" s="19">
        <v>0</v>
      </c>
      <c r="H19" s="15">
        <f t="shared" si="0"/>
        <v>0</v>
      </c>
      <c r="I19" s="16">
        <f t="shared" si="1"/>
        <v>0</v>
      </c>
      <c r="J19" s="17"/>
      <c r="K19" s="18">
        <f t="shared" si="2"/>
        <v>0</v>
      </c>
      <c r="L19" s="9"/>
    </row>
    <row r="20" spans="1:12" ht="36.75" customHeight="1">
      <c r="A20" s="7" t="s">
        <v>54</v>
      </c>
      <c r="B20" s="14" t="s">
        <v>55</v>
      </c>
      <c r="C20" s="12" t="s">
        <v>56</v>
      </c>
      <c r="D20" s="10" t="s">
        <v>14</v>
      </c>
      <c r="E20" s="11">
        <v>300</v>
      </c>
      <c r="F20" s="7"/>
      <c r="G20" s="19">
        <v>0</v>
      </c>
      <c r="H20" s="15">
        <f t="shared" si="0"/>
        <v>0</v>
      </c>
      <c r="I20" s="16">
        <f t="shared" si="1"/>
        <v>0</v>
      </c>
      <c r="J20" s="17"/>
      <c r="K20" s="18">
        <f t="shared" si="2"/>
        <v>0</v>
      </c>
      <c r="L20" s="9"/>
    </row>
    <row r="21" spans="1:12" ht="42.75" customHeight="1">
      <c r="A21" s="7" t="s">
        <v>57</v>
      </c>
      <c r="B21" s="14"/>
      <c r="C21" s="12" t="s">
        <v>140</v>
      </c>
      <c r="D21" s="10" t="s">
        <v>14</v>
      </c>
      <c r="E21" s="11">
        <v>100</v>
      </c>
      <c r="F21" s="7"/>
      <c r="G21" s="19">
        <v>0</v>
      </c>
      <c r="H21" s="15">
        <f t="shared" si="0"/>
        <v>0</v>
      </c>
      <c r="I21" s="16">
        <f t="shared" si="1"/>
        <v>0</v>
      </c>
      <c r="J21" s="17"/>
      <c r="K21" s="18">
        <f t="shared" si="2"/>
        <v>0</v>
      </c>
      <c r="L21" s="9"/>
    </row>
    <row r="22" spans="1:12" ht="30" customHeight="1">
      <c r="A22" s="7" t="s">
        <v>60</v>
      </c>
      <c r="B22" s="13" t="s">
        <v>58</v>
      </c>
      <c r="C22" s="12" t="s">
        <v>59</v>
      </c>
      <c r="D22" s="10" t="s">
        <v>14</v>
      </c>
      <c r="E22" s="11">
        <v>50</v>
      </c>
      <c r="F22" s="7"/>
      <c r="G22" s="19">
        <v>0</v>
      </c>
      <c r="H22" s="15">
        <f t="shared" si="0"/>
        <v>0</v>
      </c>
      <c r="I22" s="16">
        <f t="shared" si="1"/>
        <v>0</v>
      </c>
      <c r="J22" s="17"/>
      <c r="K22" s="18">
        <f>SUM(H22+H22*J22)</f>
        <v>0</v>
      </c>
      <c r="L22" s="9"/>
    </row>
    <row r="23" spans="1:12" ht="30" customHeight="1">
      <c r="A23" s="7" t="s">
        <v>63</v>
      </c>
      <c r="B23" s="13" t="s">
        <v>61</v>
      </c>
      <c r="C23" s="12" t="s">
        <v>62</v>
      </c>
      <c r="D23" s="10" t="s">
        <v>14</v>
      </c>
      <c r="E23" s="11">
        <v>60</v>
      </c>
      <c r="F23" s="7"/>
      <c r="G23" s="19">
        <v>0</v>
      </c>
      <c r="H23" s="15">
        <f t="shared" si="0"/>
        <v>0</v>
      </c>
      <c r="I23" s="16">
        <f t="shared" si="1"/>
        <v>0</v>
      </c>
      <c r="J23" s="17"/>
      <c r="K23" s="18">
        <f t="shared" si="2"/>
        <v>0</v>
      </c>
      <c r="L23" s="9"/>
    </row>
    <row r="24" spans="1:12" ht="30" customHeight="1">
      <c r="A24" s="7" t="s">
        <v>67</v>
      </c>
      <c r="B24" s="13" t="s">
        <v>64</v>
      </c>
      <c r="C24" s="12" t="s">
        <v>65</v>
      </c>
      <c r="D24" s="10" t="s">
        <v>66</v>
      </c>
      <c r="E24" s="11">
        <v>30</v>
      </c>
      <c r="F24" s="7"/>
      <c r="G24" s="19">
        <v>0</v>
      </c>
      <c r="H24" s="15">
        <f t="shared" si="0"/>
        <v>0</v>
      </c>
      <c r="I24" s="16">
        <f t="shared" si="1"/>
        <v>0</v>
      </c>
      <c r="J24" s="17"/>
      <c r="K24" s="18">
        <f t="shared" si="2"/>
        <v>0</v>
      </c>
      <c r="L24" s="9"/>
    </row>
    <row r="25" spans="1:12" ht="30" customHeight="1">
      <c r="A25" s="7" t="s">
        <v>70</v>
      </c>
      <c r="B25" s="13" t="s">
        <v>68</v>
      </c>
      <c r="C25" s="12" t="s">
        <v>69</v>
      </c>
      <c r="D25" s="10" t="s">
        <v>14</v>
      </c>
      <c r="E25" s="11">
        <v>20</v>
      </c>
      <c r="F25" s="7"/>
      <c r="G25" s="19">
        <v>0</v>
      </c>
      <c r="H25" s="15">
        <f t="shared" si="0"/>
        <v>0</v>
      </c>
      <c r="I25" s="16">
        <f t="shared" si="1"/>
        <v>0</v>
      </c>
      <c r="J25" s="17"/>
      <c r="K25" s="18">
        <f t="shared" si="2"/>
        <v>0</v>
      </c>
      <c r="L25" s="9"/>
    </row>
    <row r="26" spans="1:12" ht="30" customHeight="1">
      <c r="A26" s="7" t="s">
        <v>73</v>
      </c>
      <c r="B26" s="14" t="s">
        <v>71</v>
      </c>
      <c r="C26" s="12" t="s">
        <v>72</v>
      </c>
      <c r="D26" s="10" t="s">
        <v>14</v>
      </c>
      <c r="E26" s="11">
        <v>20</v>
      </c>
      <c r="F26" s="7"/>
      <c r="G26" s="19">
        <v>0</v>
      </c>
      <c r="H26" s="15">
        <f t="shared" si="0"/>
        <v>0</v>
      </c>
      <c r="I26" s="16">
        <f t="shared" si="1"/>
        <v>0</v>
      </c>
      <c r="J26" s="17"/>
      <c r="K26" s="18">
        <f t="shared" si="2"/>
        <v>0</v>
      </c>
      <c r="L26" s="9"/>
    </row>
    <row r="27" spans="1:12" ht="50.25" customHeight="1">
      <c r="A27" s="7" t="s">
        <v>75</v>
      </c>
      <c r="B27" s="13" t="s">
        <v>74</v>
      </c>
      <c r="C27" s="12" t="s">
        <v>155</v>
      </c>
      <c r="D27" s="10" t="s">
        <v>14</v>
      </c>
      <c r="E27" s="11">
        <v>40</v>
      </c>
      <c r="F27" s="7"/>
      <c r="G27" s="19">
        <v>0</v>
      </c>
      <c r="H27" s="15">
        <f t="shared" si="0"/>
        <v>0</v>
      </c>
      <c r="I27" s="16">
        <f t="shared" si="1"/>
        <v>0</v>
      </c>
      <c r="J27" s="17"/>
      <c r="K27" s="18">
        <f t="shared" si="2"/>
        <v>0</v>
      </c>
      <c r="L27" s="9"/>
    </row>
    <row r="28" spans="1:12" ht="30" customHeight="1">
      <c r="A28" s="7" t="s">
        <v>78</v>
      </c>
      <c r="B28" s="13" t="s">
        <v>76</v>
      </c>
      <c r="C28" s="12" t="s">
        <v>77</v>
      </c>
      <c r="D28" s="10" t="s">
        <v>14</v>
      </c>
      <c r="E28" s="11">
        <v>30</v>
      </c>
      <c r="F28" s="7"/>
      <c r="G28" s="19">
        <v>0</v>
      </c>
      <c r="H28" s="15">
        <f t="shared" si="0"/>
        <v>0</v>
      </c>
      <c r="I28" s="16">
        <f t="shared" si="1"/>
        <v>0</v>
      </c>
      <c r="J28" s="17"/>
      <c r="K28" s="18">
        <f t="shared" si="2"/>
        <v>0</v>
      </c>
      <c r="L28" s="9"/>
    </row>
    <row r="29" spans="1:12" ht="30" customHeight="1">
      <c r="A29" s="7" t="s">
        <v>81</v>
      </c>
      <c r="B29" s="13" t="s">
        <v>79</v>
      </c>
      <c r="C29" s="12" t="s">
        <v>80</v>
      </c>
      <c r="D29" s="10" t="s">
        <v>14</v>
      </c>
      <c r="E29" s="11">
        <v>40</v>
      </c>
      <c r="F29" s="7"/>
      <c r="G29" s="19">
        <v>0</v>
      </c>
      <c r="H29" s="15">
        <f t="shared" si="0"/>
        <v>0</v>
      </c>
      <c r="I29" s="16">
        <f t="shared" si="1"/>
        <v>0</v>
      </c>
      <c r="J29" s="17"/>
      <c r="K29" s="18">
        <f t="shared" si="2"/>
        <v>0</v>
      </c>
      <c r="L29" s="9"/>
    </row>
    <row r="30" spans="1:12" ht="39.950000000000003" customHeight="1">
      <c r="A30" s="7" t="s">
        <v>115</v>
      </c>
      <c r="B30" s="13" t="s">
        <v>82</v>
      </c>
      <c r="C30" s="12" t="s">
        <v>83</v>
      </c>
      <c r="D30" s="10" t="s">
        <v>14</v>
      </c>
      <c r="E30" s="11">
        <v>20</v>
      </c>
      <c r="F30" s="7"/>
      <c r="G30" s="19">
        <v>0</v>
      </c>
      <c r="H30" s="15">
        <f t="shared" si="0"/>
        <v>0</v>
      </c>
      <c r="I30" s="16">
        <f t="shared" si="1"/>
        <v>0</v>
      </c>
      <c r="J30" s="17"/>
      <c r="K30" s="18">
        <f>SUM(H30+H30*J30)</f>
        <v>0</v>
      </c>
      <c r="L30" s="9"/>
    </row>
    <row r="31" spans="1:12" ht="39.950000000000003" customHeight="1">
      <c r="A31" s="7" t="s">
        <v>85</v>
      </c>
      <c r="B31" s="13">
        <v>12636</v>
      </c>
      <c r="C31" s="12" t="s">
        <v>84</v>
      </c>
      <c r="D31" s="10" t="s">
        <v>14</v>
      </c>
      <c r="E31" s="11">
        <v>400</v>
      </c>
      <c r="F31" s="7"/>
      <c r="G31" s="19">
        <v>0</v>
      </c>
      <c r="H31" s="15">
        <f t="shared" si="0"/>
        <v>0</v>
      </c>
      <c r="I31" s="16">
        <f t="shared" si="1"/>
        <v>0</v>
      </c>
      <c r="J31" s="17"/>
      <c r="K31" s="18">
        <f t="shared" si="2"/>
        <v>0</v>
      </c>
      <c r="L31" s="9"/>
    </row>
    <row r="32" spans="1:12" ht="39.950000000000003" customHeight="1">
      <c r="A32" s="7" t="s">
        <v>88</v>
      </c>
      <c r="B32" s="13" t="s">
        <v>86</v>
      </c>
      <c r="C32" s="12" t="s">
        <v>87</v>
      </c>
      <c r="D32" s="10" t="s">
        <v>14</v>
      </c>
      <c r="E32" s="11">
        <v>20</v>
      </c>
      <c r="F32" s="8"/>
      <c r="G32" s="19">
        <v>0</v>
      </c>
      <c r="H32" s="15">
        <f t="shared" si="0"/>
        <v>0</v>
      </c>
      <c r="I32" s="16">
        <f t="shared" si="1"/>
        <v>0</v>
      </c>
      <c r="J32" s="17"/>
      <c r="K32" s="18">
        <f t="shared" si="2"/>
        <v>0</v>
      </c>
      <c r="L32" s="9"/>
    </row>
    <row r="33" spans="1:12" ht="39.950000000000003" customHeight="1">
      <c r="A33" s="7" t="s">
        <v>91</v>
      </c>
      <c r="B33" s="13" t="s">
        <v>89</v>
      </c>
      <c r="C33" s="12" t="s">
        <v>90</v>
      </c>
      <c r="D33" s="10" t="s">
        <v>14</v>
      </c>
      <c r="E33" s="11">
        <v>30</v>
      </c>
      <c r="F33" s="8"/>
      <c r="G33" s="19">
        <v>0</v>
      </c>
      <c r="H33" s="15">
        <f t="shared" si="0"/>
        <v>0</v>
      </c>
      <c r="I33" s="16">
        <f t="shared" si="1"/>
        <v>0</v>
      </c>
      <c r="J33" s="17"/>
      <c r="K33" s="18">
        <f t="shared" si="2"/>
        <v>0</v>
      </c>
      <c r="L33" s="9"/>
    </row>
    <row r="34" spans="1:12" ht="33" customHeight="1">
      <c r="A34" s="7" t="s">
        <v>94</v>
      </c>
      <c r="B34" s="13" t="s">
        <v>92</v>
      </c>
      <c r="C34" s="12" t="s">
        <v>93</v>
      </c>
      <c r="D34" s="10" t="s">
        <v>14</v>
      </c>
      <c r="E34" s="11">
        <v>60</v>
      </c>
      <c r="F34" s="8"/>
      <c r="G34" s="19">
        <v>0</v>
      </c>
      <c r="H34" s="15">
        <f t="shared" si="0"/>
        <v>0</v>
      </c>
      <c r="I34" s="16">
        <f t="shared" si="1"/>
        <v>0</v>
      </c>
      <c r="J34" s="17"/>
      <c r="K34" s="18">
        <f t="shared" si="2"/>
        <v>0</v>
      </c>
      <c r="L34" s="9"/>
    </row>
    <row r="35" spans="1:12" ht="39.950000000000003" customHeight="1">
      <c r="A35" s="7" t="s">
        <v>96</v>
      </c>
      <c r="B35" s="13">
        <v>21504</v>
      </c>
      <c r="C35" s="12" t="s">
        <v>95</v>
      </c>
      <c r="D35" s="10" t="s">
        <v>14</v>
      </c>
      <c r="E35" s="11">
        <v>70</v>
      </c>
      <c r="F35" s="7"/>
      <c r="G35" s="19">
        <v>0</v>
      </c>
      <c r="H35" s="15">
        <f t="shared" si="0"/>
        <v>0</v>
      </c>
      <c r="I35" s="16">
        <f t="shared" si="1"/>
        <v>0</v>
      </c>
      <c r="J35" s="17"/>
      <c r="K35" s="18">
        <f t="shared" si="2"/>
        <v>0</v>
      </c>
      <c r="L35" s="9"/>
    </row>
    <row r="36" spans="1:12" ht="39.950000000000003" customHeight="1">
      <c r="A36" s="7" t="s">
        <v>99</v>
      </c>
      <c r="B36" s="13" t="s">
        <v>97</v>
      </c>
      <c r="C36" s="12" t="s">
        <v>98</v>
      </c>
      <c r="D36" s="10" t="s">
        <v>14</v>
      </c>
      <c r="E36" s="11">
        <v>20</v>
      </c>
      <c r="F36" s="7"/>
      <c r="G36" s="19">
        <v>0</v>
      </c>
      <c r="H36" s="15">
        <f t="shared" si="0"/>
        <v>0</v>
      </c>
      <c r="I36" s="16">
        <f t="shared" si="1"/>
        <v>0</v>
      </c>
      <c r="J36" s="17"/>
      <c r="K36" s="18">
        <f t="shared" si="2"/>
        <v>0</v>
      </c>
      <c r="L36" s="9"/>
    </row>
    <row r="37" spans="1:12" ht="33" customHeight="1">
      <c r="A37" s="7" t="s">
        <v>101</v>
      </c>
      <c r="B37" s="7"/>
      <c r="C37" s="12" t="s">
        <v>100</v>
      </c>
      <c r="D37" s="10" t="s">
        <v>14</v>
      </c>
      <c r="E37" s="11">
        <v>50</v>
      </c>
      <c r="F37" s="7"/>
      <c r="G37" s="19">
        <v>0</v>
      </c>
      <c r="H37" s="15">
        <f t="shared" si="0"/>
        <v>0</v>
      </c>
      <c r="I37" s="16">
        <f t="shared" si="1"/>
        <v>0</v>
      </c>
      <c r="J37" s="17"/>
      <c r="K37" s="18">
        <f t="shared" si="2"/>
        <v>0</v>
      </c>
      <c r="L37" s="9"/>
    </row>
    <row r="38" spans="1:12" ht="39.950000000000003" customHeight="1">
      <c r="A38" s="7" t="s">
        <v>104</v>
      </c>
      <c r="B38" s="7"/>
      <c r="C38" s="12" t="s">
        <v>102</v>
      </c>
      <c r="D38" s="10" t="s">
        <v>14</v>
      </c>
      <c r="E38" s="11">
        <v>150</v>
      </c>
      <c r="F38" s="7"/>
      <c r="G38" s="19">
        <v>0</v>
      </c>
      <c r="H38" s="15">
        <f t="shared" si="0"/>
        <v>0</v>
      </c>
      <c r="I38" s="16">
        <f t="shared" si="1"/>
        <v>0</v>
      </c>
      <c r="J38" s="17"/>
      <c r="K38" s="18">
        <f t="shared" si="2"/>
        <v>0</v>
      </c>
      <c r="L38" s="9"/>
    </row>
    <row r="39" spans="1:12" ht="39.75" customHeight="1">
      <c r="A39" s="7" t="s">
        <v>110</v>
      </c>
      <c r="B39" s="7"/>
      <c r="C39" s="12" t="s">
        <v>112</v>
      </c>
      <c r="D39" s="10" t="s">
        <v>14</v>
      </c>
      <c r="E39" s="11">
        <v>100</v>
      </c>
      <c r="F39" s="7"/>
      <c r="G39" s="19">
        <v>0</v>
      </c>
      <c r="H39" s="15">
        <f t="shared" si="0"/>
        <v>0</v>
      </c>
      <c r="I39" s="16">
        <f t="shared" si="1"/>
        <v>0</v>
      </c>
      <c r="J39" s="17"/>
      <c r="K39" s="18">
        <f t="shared" si="2"/>
        <v>0</v>
      </c>
      <c r="L39" s="9"/>
    </row>
    <row r="40" spans="1:12" ht="39.950000000000003" customHeight="1">
      <c r="A40" s="7" t="s">
        <v>111</v>
      </c>
      <c r="B40" s="7"/>
      <c r="C40" s="12" t="s">
        <v>113</v>
      </c>
      <c r="D40" s="10" t="s">
        <v>14</v>
      </c>
      <c r="E40" s="11">
        <v>50</v>
      </c>
      <c r="F40" s="7"/>
      <c r="G40" s="19">
        <v>0</v>
      </c>
      <c r="H40" s="15">
        <f t="shared" si="0"/>
        <v>0</v>
      </c>
      <c r="I40" s="16">
        <f t="shared" si="1"/>
        <v>0</v>
      </c>
      <c r="J40" s="17"/>
      <c r="K40" s="18">
        <f t="shared" si="2"/>
        <v>0</v>
      </c>
      <c r="L40" s="9"/>
    </row>
    <row r="41" spans="1:12" ht="34.5" customHeight="1" thickBot="1">
      <c r="A41" s="7" t="s">
        <v>116</v>
      </c>
      <c r="B41" s="7"/>
      <c r="C41" s="33" t="s">
        <v>114</v>
      </c>
      <c r="D41" s="10" t="s">
        <v>14</v>
      </c>
      <c r="E41" s="11">
        <v>50</v>
      </c>
      <c r="F41" s="7"/>
      <c r="G41" s="19">
        <v>0</v>
      </c>
      <c r="H41" s="15">
        <f t="shared" si="0"/>
        <v>0</v>
      </c>
      <c r="I41" s="16">
        <f t="shared" si="1"/>
        <v>0</v>
      </c>
      <c r="J41" s="17"/>
      <c r="K41" s="18">
        <f t="shared" si="2"/>
        <v>0</v>
      </c>
      <c r="L41" s="9"/>
    </row>
    <row r="42" spans="1:12" ht="26.1" customHeight="1" thickBot="1">
      <c r="G42" s="34" t="s">
        <v>105</v>
      </c>
      <c r="H42" s="35">
        <f>SUM(H3:H41)</f>
        <v>0</v>
      </c>
      <c r="I42" s="36"/>
      <c r="J42" s="36"/>
      <c r="K42" s="37">
        <f>SUM(K3:K41)</f>
        <v>0</v>
      </c>
    </row>
    <row r="44" spans="1:12" ht="24.95" customHeight="1">
      <c r="A44" s="22" t="s">
        <v>133</v>
      </c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s="29" customFormat="1" ht="25.5">
      <c r="A45" s="6" t="s">
        <v>0</v>
      </c>
      <c r="B45" s="1" t="s">
        <v>1</v>
      </c>
      <c r="C45" s="28" t="s">
        <v>2</v>
      </c>
      <c r="D45" s="6" t="s">
        <v>3</v>
      </c>
      <c r="E45" s="24" t="s">
        <v>4</v>
      </c>
      <c r="F45" s="24" t="s">
        <v>5</v>
      </c>
      <c r="G45" s="25" t="s">
        <v>6</v>
      </c>
      <c r="H45" s="25" t="s">
        <v>7</v>
      </c>
      <c r="I45" s="26" t="s">
        <v>154</v>
      </c>
      <c r="J45" s="26" t="s">
        <v>8</v>
      </c>
      <c r="K45" s="26" t="s">
        <v>9</v>
      </c>
      <c r="L45" s="27" t="s">
        <v>10</v>
      </c>
    </row>
    <row r="46" spans="1:12" ht="36" customHeight="1" thickBot="1">
      <c r="A46" s="7" t="s">
        <v>11</v>
      </c>
      <c r="B46" s="7" t="s">
        <v>107</v>
      </c>
      <c r="C46" s="20" t="s">
        <v>108</v>
      </c>
      <c r="D46" s="7" t="s">
        <v>14</v>
      </c>
      <c r="E46" s="7">
        <v>1500</v>
      </c>
      <c r="F46" s="7"/>
      <c r="G46" s="19">
        <v>0</v>
      </c>
      <c r="H46" s="15">
        <f t="shared" ref="H46" si="3">E46*G46</f>
        <v>0</v>
      </c>
      <c r="I46" s="16">
        <f t="shared" ref="I46" si="4">G46*J46+G46</f>
        <v>0</v>
      </c>
      <c r="J46" s="17"/>
      <c r="K46" s="18">
        <f t="shared" ref="K46" si="5">SUM(H46+H46*J46)</f>
        <v>0</v>
      </c>
      <c r="L46" s="9"/>
    </row>
    <row r="47" spans="1:12" ht="26.1" customHeight="1" thickBot="1">
      <c r="G47" s="34" t="s">
        <v>105</v>
      </c>
      <c r="H47" s="35">
        <f t="shared" ref="H47" si="6">SUM(H46)</f>
        <v>0</v>
      </c>
      <c r="I47" s="36"/>
      <c r="J47" s="36"/>
      <c r="K47" s="37">
        <f>SUM(K46)</f>
        <v>0</v>
      </c>
      <c r="L47" s="21"/>
    </row>
    <row r="49" spans="1:12" ht="24.95" customHeight="1">
      <c r="A49" s="22" t="s">
        <v>134</v>
      </c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</row>
    <row r="50" spans="1:12" s="29" customFormat="1" ht="25.5">
      <c r="A50" s="6" t="s">
        <v>0</v>
      </c>
      <c r="B50" s="1" t="s">
        <v>1</v>
      </c>
      <c r="C50" s="28" t="s">
        <v>2</v>
      </c>
      <c r="D50" s="6" t="s">
        <v>3</v>
      </c>
      <c r="E50" s="24" t="s">
        <v>4</v>
      </c>
      <c r="F50" s="24" t="s">
        <v>5</v>
      </c>
      <c r="G50" s="25" t="s">
        <v>6</v>
      </c>
      <c r="H50" s="25" t="s">
        <v>7</v>
      </c>
      <c r="I50" s="26" t="s">
        <v>154</v>
      </c>
      <c r="J50" s="26" t="s">
        <v>8</v>
      </c>
      <c r="K50" s="26" t="s">
        <v>9</v>
      </c>
      <c r="L50" s="27" t="s">
        <v>10</v>
      </c>
    </row>
    <row r="51" spans="1:12" ht="36.75" customHeight="1" thickBot="1">
      <c r="A51" s="7" t="s">
        <v>11</v>
      </c>
      <c r="B51" s="7">
        <v>41708370</v>
      </c>
      <c r="C51" s="20" t="s">
        <v>117</v>
      </c>
      <c r="D51" s="7" t="s">
        <v>118</v>
      </c>
      <c r="E51" s="7">
        <v>8</v>
      </c>
      <c r="F51" s="7"/>
      <c r="G51" s="19">
        <v>0</v>
      </c>
      <c r="H51" s="15">
        <f t="shared" ref="H51" si="7">E51*G51</f>
        <v>0</v>
      </c>
      <c r="I51" s="16">
        <f t="shared" ref="I51" si="8">G51*J51+G51</f>
        <v>0</v>
      </c>
      <c r="J51" s="17"/>
      <c r="K51" s="18">
        <f t="shared" ref="K51" si="9">SUM(H51+H51*J51)</f>
        <v>0</v>
      </c>
      <c r="L51" s="9"/>
    </row>
    <row r="52" spans="1:12" ht="26.1" customHeight="1" thickBot="1">
      <c r="G52" s="34" t="s">
        <v>105</v>
      </c>
      <c r="H52" s="35">
        <f t="shared" ref="H52" si="10">SUM(H51)</f>
        <v>0</v>
      </c>
      <c r="I52" s="36"/>
      <c r="J52" s="36"/>
      <c r="K52" s="37">
        <f>SUM(K51)</f>
        <v>0</v>
      </c>
      <c r="L52" s="21"/>
    </row>
    <row r="54" spans="1:12" ht="24.95" customHeight="1">
      <c r="A54" s="22" t="s">
        <v>135</v>
      </c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</row>
    <row r="55" spans="1:12" s="29" customFormat="1" ht="25.5">
      <c r="A55" s="6" t="s">
        <v>0</v>
      </c>
      <c r="B55" s="1" t="s">
        <v>1</v>
      </c>
      <c r="C55" s="28" t="s">
        <v>2</v>
      </c>
      <c r="D55" s="6" t="s">
        <v>3</v>
      </c>
      <c r="E55" s="24" t="s">
        <v>4</v>
      </c>
      <c r="F55" s="24" t="s">
        <v>5</v>
      </c>
      <c r="G55" s="25" t="s">
        <v>6</v>
      </c>
      <c r="H55" s="25" t="s">
        <v>7</v>
      </c>
      <c r="I55" s="26" t="s">
        <v>154</v>
      </c>
      <c r="J55" s="26" t="s">
        <v>8</v>
      </c>
      <c r="K55" s="26" t="s">
        <v>9</v>
      </c>
      <c r="L55" s="27" t="s">
        <v>10</v>
      </c>
    </row>
    <row r="56" spans="1:12" ht="33" customHeight="1">
      <c r="A56" s="4" t="s">
        <v>11</v>
      </c>
      <c r="B56" s="31">
        <v>5247829001</v>
      </c>
      <c r="C56" s="39" t="s">
        <v>156</v>
      </c>
      <c r="D56" s="4" t="s">
        <v>103</v>
      </c>
      <c r="E56" s="5">
        <v>20</v>
      </c>
      <c r="F56" s="5"/>
      <c r="G56" s="19">
        <v>0</v>
      </c>
      <c r="H56" s="2">
        <f>(E56*G56)</f>
        <v>0</v>
      </c>
      <c r="I56" s="3">
        <f>(G56*J56+G56)</f>
        <v>0</v>
      </c>
      <c r="J56" s="32"/>
      <c r="K56" s="3">
        <f>SUM(H56+H56*J56)</f>
        <v>0</v>
      </c>
      <c r="L56" s="9"/>
    </row>
    <row r="57" spans="1:12" ht="35.25" customHeight="1" thickBot="1">
      <c r="A57" s="7" t="s">
        <v>15</v>
      </c>
      <c r="B57" s="7">
        <v>5250556001</v>
      </c>
      <c r="C57" s="20" t="s">
        <v>109</v>
      </c>
      <c r="D57" s="7" t="s">
        <v>103</v>
      </c>
      <c r="E57" s="7">
        <v>4</v>
      </c>
      <c r="F57" s="7"/>
      <c r="G57" s="19">
        <v>0</v>
      </c>
      <c r="H57" s="15">
        <f t="shared" ref="H57" si="11">E57*G57</f>
        <v>0</v>
      </c>
      <c r="I57" s="16">
        <f t="shared" ref="I57" si="12">G57*J57+G57</f>
        <v>0</v>
      </c>
      <c r="J57" s="17"/>
      <c r="K57" s="18">
        <f t="shared" ref="K57" si="13">SUM(H57+H57*J57)</f>
        <v>0</v>
      </c>
      <c r="L57" s="9"/>
    </row>
    <row r="58" spans="1:12" ht="26.1" customHeight="1" thickBot="1">
      <c r="G58" s="34" t="s">
        <v>105</v>
      </c>
      <c r="H58" s="35">
        <f>SUM(H57,H56)</f>
        <v>0</v>
      </c>
      <c r="I58" s="36"/>
      <c r="J58" s="36"/>
      <c r="K58" s="37">
        <f>SUM(K56,K57)</f>
        <v>0</v>
      </c>
      <c r="L58" s="21"/>
    </row>
    <row r="60" spans="1:12" ht="24.95" customHeight="1">
      <c r="A60" s="22" t="s">
        <v>136</v>
      </c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s="29" customFormat="1" ht="25.5">
      <c r="A61" s="6" t="s">
        <v>0</v>
      </c>
      <c r="B61" s="1" t="s">
        <v>1</v>
      </c>
      <c r="C61" s="28" t="s">
        <v>2</v>
      </c>
      <c r="D61" s="6" t="s">
        <v>3</v>
      </c>
      <c r="E61" s="24" t="s">
        <v>4</v>
      </c>
      <c r="F61" s="24" t="s">
        <v>5</v>
      </c>
      <c r="G61" s="25" t="s">
        <v>6</v>
      </c>
      <c r="H61" s="25" t="s">
        <v>7</v>
      </c>
      <c r="I61" s="26" t="s">
        <v>154</v>
      </c>
      <c r="J61" s="26" t="s">
        <v>8</v>
      </c>
      <c r="K61" s="26" t="s">
        <v>9</v>
      </c>
      <c r="L61" s="27" t="s">
        <v>10</v>
      </c>
    </row>
    <row r="62" spans="1:12" ht="30" customHeight="1">
      <c r="A62" s="4" t="s">
        <v>11</v>
      </c>
      <c r="B62" s="31" t="s">
        <v>142</v>
      </c>
      <c r="C62" s="39" t="s">
        <v>121</v>
      </c>
      <c r="D62" s="4" t="s">
        <v>14</v>
      </c>
      <c r="E62" s="5">
        <v>20</v>
      </c>
      <c r="F62" s="5"/>
      <c r="G62" s="19">
        <v>0</v>
      </c>
      <c r="H62" s="2">
        <f>(E62*G62)</f>
        <v>0</v>
      </c>
      <c r="I62" s="3">
        <f>(G62*J62+G62)</f>
        <v>0</v>
      </c>
      <c r="J62" s="17"/>
      <c r="K62" s="3">
        <f>SUM(H62+H62*J62)</f>
        <v>0</v>
      </c>
      <c r="L62" s="9"/>
    </row>
    <row r="63" spans="1:12" ht="30" customHeight="1">
      <c r="A63" s="4" t="s">
        <v>15</v>
      </c>
      <c r="B63" s="31" t="s">
        <v>122</v>
      </c>
      <c r="C63" s="39" t="s">
        <v>119</v>
      </c>
      <c r="D63" s="4" t="s">
        <v>14</v>
      </c>
      <c r="E63" s="5">
        <v>15</v>
      </c>
      <c r="F63" s="5"/>
      <c r="G63" s="19">
        <v>0</v>
      </c>
      <c r="H63" s="2">
        <f>(E63*G63)</f>
        <v>0</v>
      </c>
      <c r="I63" s="3">
        <f>(G63*J63+G63)</f>
        <v>0</v>
      </c>
      <c r="J63" s="17"/>
      <c r="K63" s="3">
        <f>SUM(H63+H63*J63)</f>
        <v>0</v>
      </c>
      <c r="L63" s="9"/>
    </row>
    <row r="64" spans="1:12" ht="30" customHeight="1" thickBot="1">
      <c r="A64" s="7" t="s">
        <v>18</v>
      </c>
      <c r="B64" s="7" t="s">
        <v>143</v>
      </c>
      <c r="C64" s="20" t="s">
        <v>120</v>
      </c>
      <c r="D64" s="7" t="s">
        <v>14</v>
      </c>
      <c r="E64" s="7">
        <v>2</v>
      </c>
      <c r="F64" s="7"/>
      <c r="G64" s="19">
        <v>0</v>
      </c>
      <c r="H64" s="15">
        <f t="shared" ref="H64" si="14">E64*G64</f>
        <v>0</v>
      </c>
      <c r="I64" s="16">
        <f t="shared" ref="I64" si="15">G64*J64+G64</f>
        <v>0</v>
      </c>
      <c r="J64" s="17"/>
      <c r="K64" s="18">
        <f t="shared" ref="K64" si="16">SUM(H64+H64*J64)</f>
        <v>0</v>
      </c>
      <c r="L64" s="9"/>
    </row>
    <row r="65" spans="1:12" ht="26.1" customHeight="1" thickBot="1">
      <c r="G65" s="34" t="s">
        <v>105</v>
      </c>
      <c r="H65" s="35">
        <f>SUM(H62,H64,H63)</f>
        <v>0</v>
      </c>
      <c r="I65" s="36"/>
      <c r="J65" s="36"/>
      <c r="K65" s="37">
        <f>SUM(K62,K63,K64)</f>
        <v>0</v>
      </c>
      <c r="L65" s="21"/>
    </row>
    <row r="67" spans="1:12" ht="24.95" customHeight="1">
      <c r="A67" s="22" t="s">
        <v>137</v>
      </c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</row>
    <row r="68" spans="1:12" s="29" customFormat="1" ht="25.5">
      <c r="A68" s="6" t="s">
        <v>0</v>
      </c>
      <c r="B68" s="1" t="s">
        <v>1</v>
      </c>
      <c r="C68" s="6" t="s">
        <v>2</v>
      </c>
      <c r="D68" s="6" t="s">
        <v>3</v>
      </c>
      <c r="E68" s="24" t="s">
        <v>4</v>
      </c>
      <c r="F68" s="24" t="s">
        <v>5</v>
      </c>
      <c r="G68" s="25" t="s">
        <v>6</v>
      </c>
      <c r="H68" s="25" t="s">
        <v>7</v>
      </c>
      <c r="I68" s="26" t="s">
        <v>154</v>
      </c>
      <c r="J68" s="26" t="s">
        <v>8</v>
      </c>
      <c r="K68" s="26" t="s">
        <v>9</v>
      </c>
      <c r="L68" s="27" t="s">
        <v>10</v>
      </c>
    </row>
    <row r="69" spans="1:12" ht="26.25" customHeight="1">
      <c r="A69" s="7" t="s">
        <v>11</v>
      </c>
      <c r="B69" s="13" t="s">
        <v>144</v>
      </c>
      <c r="C69" s="12" t="s">
        <v>123</v>
      </c>
      <c r="D69" s="10" t="s">
        <v>103</v>
      </c>
      <c r="E69" s="11">
        <v>2</v>
      </c>
      <c r="F69" s="7"/>
      <c r="G69" s="19">
        <v>0</v>
      </c>
      <c r="H69" s="15">
        <f t="shared" ref="H69:H78" si="17">(E69*G69)</f>
        <v>0</v>
      </c>
      <c r="I69" s="16">
        <f t="shared" ref="I69:I78" si="18">(G69*J69+G69)</f>
        <v>0</v>
      </c>
      <c r="J69" s="17"/>
      <c r="K69" s="18">
        <f t="shared" ref="K69:K78" si="19">SUM(H69+H69*J69)</f>
        <v>0</v>
      </c>
      <c r="L69" s="9"/>
    </row>
    <row r="70" spans="1:12" ht="28.5" customHeight="1">
      <c r="A70" s="7" t="s">
        <v>15</v>
      </c>
      <c r="B70" s="13" t="s">
        <v>145</v>
      </c>
      <c r="C70" s="12" t="s">
        <v>124</v>
      </c>
      <c r="D70" s="10" t="s">
        <v>103</v>
      </c>
      <c r="E70" s="11">
        <v>2</v>
      </c>
      <c r="F70" s="7"/>
      <c r="G70" s="19">
        <v>0</v>
      </c>
      <c r="H70" s="15">
        <f t="shared" si="17"/>
        <v>0</v>
      </c>
      <c r="I70" s="16">
        <f t="shared" si="18"/>
        <v>0</v>
      </c>
      <c r="J70" s="17"/>
      <c r="K70" s="18">
        <f t="shared" si="19"/>
        <v>0</v>
      </c>
      <c r="L70" s="9"/>
    </row>
    <row r="71" spans="1:12" ht="34.5" customHeight="1">
      <c r="A71" s="7" t="s">
        <v>18</v>
      </c>
      <c r="B71" s="13" t="s">
        <v>146</v>
      </c>
      <c r="C71" s="12" t="s">
        <v>125</v>
      </c>
      <c r="D71" s="10" t="s">
        <v>103</v>
      </c>
      <c r="E71" s="11">
        <v>1000</v>
      </c>
      <c r="F71" s="7"/>
      <c r="G71" s="19">
        <v>0</v>
      </c>
      <c r="H71" s="15">
        <f t="shared" si="17"/>
        <v>0</v>
      </c>
      <c r="I71" s="16">
        <f t="shared" si="18"/>
        <v>0</v>
      </c>
      <c r="J71" s="17"/>
      <c r="K71" s="18">
        <f t="shared" si="19"/>
        <v>0</v>
      </c>
      <c r="L71" s="9"/>
    </row>
    <row r="72" spans="1:12" ht="33" customHeight="1">
      <c r="A72" s="7" t="s">
        <v>21</v>
      </c>
      <c r="B72" s="13" t="s">
        <v>147</v>
      </c>
      <c r="C72" s="12" t="s">
        <v>126</v>
      </c>
      <c r="D72" s="10" t="s">
        <v>118</v>
      </c>
      <c r="E72" s="11">
        <v>10</v>
      </c>
      <c r="F72" s="7"/>
      <c r="G72" s="19">
        <v>0</v>
      </c>
      <c r="H72" s="15">
        <f t="shared" si="17"/>
        <v>0</v>
      </c>
      <c r="I72" s="16">
        <f t="shared" si="18"/>
        <v>0</v>
      </c>
      <c r="J72" s="17"/>
      <c r="K72" s="18">
        <f t="shared" si="19"/>
        <v>0</v>
      </c>
      <c r="L72" s="9"/>
    </row>
    <row r="73" spans="1:12" ht="33" customHeight="1">
      <c r="A73" s="7" t="s">
        <v>23</v>
      </c>
      <c r="B73" s="14" t="s">
        <v>148</v>
      </c>
      <c r="C73" s="12" t="s">
        <v>127</v>
      </c>
      <c r="D73" s="10" t="s">
        <v>103</v>
      </c>
      <c r="E73" s="11">
        <v>80</v>
      </c>
      <c r="F73" s="7"/>
      <c r="G73" s="19">
        <v>0</v>
      </c>
      <c r="H73" s="15">
        <f t="shared" si="17"/>
        <v>0</v>
      </c>
      <c r="I73" s="16">
        <f t="shared" si="18"/>
        <v>0</v>
      </c>
      <c r="J73" s="17"/>
      <c r="K73" s="18">
        <f t="shared" si="19"/>
        <v>0</v>
      </c>
      <c r="L73" s="9"/>
    </row>
    <row r="74" spans="1:12" ht="29.25" customHeight="1">
      <c r="A74" s="7" t="s">
        <v>25</v>
      </c>
      <c r="B74" s="13" t="s">
        <v>149</v>
      </c>
      <c r="C74" s="12" t="s">
        <v>131</v>
      </c>
      <c r="D74" s="10" t="s">
        <v>103</v>
      </c>
      <c r="E74" s="11">
        <v>20</v>
      </c>
      <c r="F74" s="7"/>
      <c r="G74" s="19">
        <v>0</v>
      </c>
      <c r="H74" s="15">
        <f t="shared" si="17"/>
        <v>0</v>
      </c>
      <c r="I74" s="16">
        <f t="shared" si="18"/>
        <v>0</v>
      </c>
      <c r="J74" s="17"/>
      <c r="K74" s="18">
        <f t="shared" si="19"/>
        <v>0</v>
      </c>
      <c r="L74" s="9"/>
    </row>
    <row r="75" spans="1:12" ht="25.5">
      <c r="A75" s="7" t="s">
        <v>27</v>
      </c>
      <c r="B75" s="13" t="s">
        <v>150</v>
      </c>
      <c r="C75" s="12" t="s">
        <v>132</v>
      </c>
      <c r="D75" s="10" t="s">
        <v>103</v>
      </c>
      <c r="E75" s="11">
        <v>20</v>
      </c>
      <c r="F75" s="7"/>
      <c r="G75" s="19">
        <v>0</v>
      </c>
      <c r="H75" s="15">
        <f t="shared" si="17"/>
        <v>0</v>
      </c>
      <c r="I75" s="16">
        <f t="shared" si="18"/>
        <v>0</v>
      </c>
      <c r="J75" s="17"/>
      <c r="K75" s="18">
        <f t="shared" si="19"/>
        <v>0</v>
      </c>
      <c r="L75" s="9"/>
    </row>
    <row r="76" spans="1:12" ht="42" customHeight="1">
      <c r="A76" s="7" t="s">
        <v>29</v>
      </c>
      <c r="B76" s="13" t="s">
        <v>151</v>
      </c>
      <c r="C76" s="12" t="s">
        <v>128</v>
      </c>
      <c r="D76" s="10" t="s">
        <v>103</v>
      </c>
      <c r="E76" s="11">
        <v>2</v>
      </c>
      <c r="F76" s="7"/>
      <c r="G76" s="19">
        <v>0</v>
      </c>
      <c r="H76" s="15">
        <f t="shared" si="17"/>
        <v>0</v>
      </c>
      <c r="I76" s="16">
        <f t="shared" si="18"/>
        <v>0</v>
      </c>
      <c r="J76" s="17"/>
      <c r="K76" s="18">
        <f t="shared" si="19"/>
        <v>0</v>
      </c>
      <c r="L76" s="9"/>
    </row>
    <row r="77" spans="1:12" ht="30" customHeight="1">
      <c r="A77" s="7" t="s">
        <v>31</v>
      </c>
      <c r="B77" s="13" t="s">
        <v>152</v>
      </c>
      <c r="C77" s="12" t="s">
        <v>130</v>
      </c>
      <c r="D77" s="10" t="s">
        <v>103</v>
      </c>
      <c r="E77" s="11">
        <v>2</v>
      </c>
      <c r="F77" s="7"/>
      <c r="G77" s="19">
        <v>0</v>
      </c>
      <c r="H77" s="15">
        <f t="shared" si="17"/>
        <v>0</v>
      </c>
      <c r="I77" s="16">
        <f t="shared" si="18"/>
        <v>0</v>
      </c>
      <c r="J77" s="17"/>
      <c r="K77" s="18">
        <f t="shared" si="19"/>
        <v>0</v>
      </c>
      <c r="L77" s="9"/>
    </row>
    <row r="78" spans="1:12" ht="30" customHeight="1" thickBot="1">
      <c r="A78" s="7" t="s">
        <v>33</v>
      </c>
      <c r="B78" s="13" t="s">
        <v>153</v>
      </c>
      <c r="C78" s="12" t="s">
        <v>129</v>
      </c>
      <c r="D78" s="10" t="s">
        <v>103</v>
      </c>
      <c r="E78" s="11">
        <v>2</v>
      </c>
      <c r="F78" s="7"/>
      <c r="G78" s="19">
        <v>0</v>
      </c>
      <c r="H78" s="15">
        <f t="shared" si="17"/>
        <v>0</v>
      </c>
      <c r="I78" s="16">
        <f t="shared" si="18"/>
        <v>0</v>
      </c>
      <c r="J78" s="17"/>
      <c r="K78" s="18">
        <f t="shared" si="19"/>
        <v>0</v>
      </c>
      <c r="L78" s="9"/>
    </row>
    <row r="79" spans="1:12" ht="26.1" customHeight="1" thickBot="1">
      <c r="G79" s="34" t="s">
        <v>105</v>
      </c>
      <c r="H79" s="35">
        <f>SUM(H69,H71,H72,H73,H74,H75,H76,H77,H78)</f>
        <v>0</v>
      </c>
      <c r="I79" s="36"/>
      <c r="J79" s="36"/>
      <c r="K79" s="37">
        <f>SUM(K69,K70,K71,K72,K73,K74,K75,K76,K77,K78)</f>
        <v>0</v>
      </c>
    </row>
    <row r="81" spans="1:12" ht="24.95" customHeight="1">
      <c r="A81" s="22" t="s">
        <v>138</v>
      </c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s="29" customFormat="1" ht="25.5">
      <c r="A82" s="6" t="s">
        <v>0</v>
      </c>
      <c r="B82" s="1" t="s">
        <v>1</v>
      </c>
      <c r="C82" s="28" t="s">
        <v>2</v>
      </c>
      <c r="D82" s="6" t="s">
        <v>3</v>
      </c>
      <c r="E82" s="24" t="s">
        <v>4</v>
      </c>
      <c r="F82" s="24" t="s">
        <v>5</v>
      </c>
      <c r="G82" s="25" t="s">
        <v>6</v>
      </c>
      <c r="H82" s="25" t="s">
        <v>7</v>
      </c>
      <c r="I82" s="26" t="s">
        <v>154</v>
      </c>
      <c r="J82" s="26" t="s">
        <v>8</v>
      </c>
      <c r="K82" s="26" t="s">
        <v>9</v>
      </c>
      <c r="L82" s="27" t="s">
        <v>10</v>
      </c>
    </row>
    <row r="83" spans="1:12" ht="40.5" customHeight="1" thickBot="1">
      <c r="A83" s="7" t="s">
        <v>11</v>
      </c>
      <c r="B83" s="7" t="s">
        <v>141</v>
      </c>
      <c r="C83" s="20" t="s">
        <v>139</v>
      </c>
      <c r="D83" s="7" t="s">
        <v>14</v>
      </c>
      <c r="E83" s="7">
        <v>100</v>
      </c>
      <c r="F83" s="7"/>
      <c r="G83" s="19">
        <v>0</v>
      </c>
      <c r="H83" s="15">
        <f>E83*G83</f>
        <v>0</v>
      </c>
      <c r="I83" s="16">
        <f t="shared" ref="I83" si="20">G83*J83+G83</f>
        <v>0</v>
      </c>
      <c r="J83" s="17"/>
      <c r="K83" s="18">
        <f t="shared" ref="K83" si="21">SUM(H83+H83*J83)</f>
        <v>0</v>
      </c>
      <c r="L83" s="9"/>
    </row>
    <row r="84" spans="1:12" ht="26.1" customHeight="1" thickBot="1">
      <c r="G84" s="34" t="s">
        <v>105</v>
      </c>
      <c r="H84" s="35">
        <f t="shared" ref="H84" si="22">SUM(H83)</f>
        <v>0</v>
      </c>
      <c r="I84" s="36"/>
      <c r="J84" s="36"/>
      <c r="K84" s="37">
        <f>SUM(K83)</f>
        <v>0</v>
      </c>
      <c r="L84" s="21"/>
    </row>
    <row r="88" spans="1:12" ht="13.5" customHeight="1"/>
    <row r="89" spans="1:12">
      <c r="H89" s="38"/>
      <c r="K89" s="38"/>
    </row>
  </sheetData>
  <mergeCells count="7">
    <mergeCell ref="A81:L81"/>
    <mergeCell ref="A67:L67"/>
    <mergeCell ref="A1:L1"/>
    <mergeCell ref="A44:L44"/>
    <mergeCell ref="A49:L49"/>
    <mergeCell ref="A54:L54"/>
    <mergeCell ref="A60:L60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  <headerFooter>
    <oddHeader>&amp;L&amp;"Czcionka tekstu podstawowego,Pogrubiony"sprawa 119/2022&amp;C&amp;"Czcionka tekstu podstawowego,Pogrubiony"FORMULARZ CENOWY&amp;R&amp;"Czcionka tekstu podstawowego,Pogrubiony"ZAŁĄCZNIK NR 6 DO SWZ</oddHeader>
  </headerFooter>
  <rowBreaks count="1" manualBreakCount="1">
    <brk id="4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2022-08-24T09:49:34Z</cp:lastPrinted>
  <dcterms:created xsi:type="dcterms:W3CDTF">2022-06-10T06:03:33Z</dcterms:created>
  <dcterms:modified xsi:type="dcterms:W3CDTF">2022-08-24T09:49:43Z</dcterms:modified>
</cp:coreProperties>
</file>