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67. przeglądy i naprawy kardiomonitorów\"/>
    </mc:Choice>
  </mc:AlternateContent>
  <xr:revisionPtr revIDLastSave="0" documentId="13_ncr:1_{B26B289D-0A43-4A2E-8D23-649F010C50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rdiomonitory" sheetId="9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7" i="9" l="1"/>
  <c r="D157" i="9"/>
  <c r="C157" i="9"/>
  <c r="B157" i="9"/>
  <c r="G156" i="9"/>
  <c r="D156" i="9"/>
  <c r="C156" i="9"/>
  <c r="B156" i="9"/>
  <c r="G155" i="9"/>
  <c r="D155" i="9"/>
  <c r="C155" i="9"/>
  <c r="B155" i="9"/>
  <c r="G154" i="9"/>
  <c r="D154" i="9"/>
  <c r="C154" i="9"/>
  <c r="B154" i="9"/>
  <c r="G153" i="9"/>
  <c r="D153" i="9"/>
  <c r="C153" i="9"/>
  <c r="B153" i="9"/>
  <c r="G152" i="9"/>
  <c r="D152" i="9"/>
  <c r="C152" i="9"/>
  <c r="B152" i="9"/>
  <c r="G151" i="9"/>
  <c r="D151" i="9"/>
  <c r="C151" i="9"/>
  <c r="B151" i="9"/>
  <c r="G150" i="9"/>
  <c r="D150" i="9"/>
  <c r="C150" i="9"/>
  <c r="B150" i="9"/>
  <c r="H149" i="9"/>
  <c r="G149" i="9"/>
  <c r="E149" i="9"/>
  <c r="D149" i="9"/>
  <c r="C149" i="9"/>
  <c r="B149" i="9"/>
  <c r="H148" i="9"/>
  <c r="G148" i="9"/>
  <c r="E148" i="9"/>
  <c r="D148" i="9"/>
  <c r="C148" i="9"/>
  <c r="B148" i="9"/>
  <c r="H147" i="9"/>
  <c r="G147" i="9"/>
  <c r="E147" i="9"/>
  <c r="D147" i="9"/>
  <c r="C147" i="9"/>
  <c r="B147" i="9"/>
  <c r="H146" i="9"/>
  <c r="G146" i="9"/>
  <c r="E146" i="9"/>
  <c r="D146" i="9"/>
  <c r="C146" i="9"/>
  <c r="B146" i="9"/>
  <c r="H145" i="9"/>
  <c r="G145" i="9"/>
  <c r="E145" i="9"/>
  <c r="D145" i="9"/>
  <c r="C145" i="9"/>
  <c r="B145" i="9"/>
  <c r="H144" i="9"/>
  <c r="G144" i="9"/>
  <c r="E144" i="9"/>
  <c r="D144" i="9"/>
  <c r="C144" i="9"/>
  <c r="B144" i="9"/>
  <c r="H143" i="9"/>
  <c r="G143" i="9"/>
  <c r="E143" i="9"/>
  <c r="D143" i="9"/>
  <c r="C143" i="9"/>
  <c r="B143" i="9"/>
  <c r="H142" i="9"/>
  <c r="G142" i="9"/>
  <c r="E142" i="9"/>
  <c r="D142" i="9"/>
  <c r="C142" i="9"/>
  <c r="B142" i="9"/>
  <c r="H141" i="9"/>
  <c r="G141" i="9"/>
  <c r="E141" i="9"/>
  <c r="D141" i="9"/>
  <c r="C141" i="9"/>
  <c r="B141" i="9"/>
  <c r="H140" i="9"/>
  <c r="G140" i="9"/>
  <c r="E140" i="9"/>
  <c r="D140" i="9"/>
  <c r="C140" i="9"/>
  <c r="B140" i="9"/>
  <c r="H139" i="9"/>
  <c r="G139" i="9"/>
  <c r="E139" i="9"/>
  <c r="D139" i="9"/>
  <c r="C139" i="9"/>
  <c r="B139" i="9"/>
  <c r="H138" i="9"/>
  <c r="G138" i="9"/>
  <c r="E138" i="9"/>
  <c r="D138" i="9"/>
  <c r="C138" i="9"/>
  <c r="B138" i="9"/>
  <c r="H137" i="9"/>
  <c r="G137" i="9"/>
  <c r="E137" i="9"/>
  <c r="D137" i="9"/>
  <c r="C137" i="9"/>
  <c r="B137" i="9"/>
  <c r="H136" i="9"/>
  <c r="G136" i="9"/>
  <c r="E136" i="9"/>
  <c r="D136" i="9"/>
  <c r="C136" i="9"/>
  <c r="B136" i="9"/>
  <c r="H135" i="9"/>
  <c r="G135" i="9"/>
  <c r="E135" i="9"/>
  <c r="D135" i="9"/>
  <c r="C135" i="9"/>
  <c r="B135" i="9"/>
  <c r="H134" i="9"/>
  <c r="G134" i="9"/>
  <c r="E134" i="9"/>
  <c r="D134" i="9"/>
  <c r="C134" i="9"/>
  <c r="B134" i="9"/>
  <c r="H52" i="9"/>
  <c r="G52" i="9"/>
  <c r="E52" i="9"/>
  <c r="D52" i="9"/>
  <c r="C52" i="9"/>
  <c r="B52" i="9"/>
</calcChain>
</file>

<file path=xl/sharedStrings.xml><?xml version="1.0" encoding="utf-8"?>
<sst xmlns="http://schemas.openxmlformats.org/spreadsheetml/2006/main" count="526" uniqueCount="137">
  <si>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</si>
  <si>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</si>
  <si>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</si>
  <si>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</si>
  <si>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</si>
  <si>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</si>
  <si>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</si>
  <si>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</si>
  <si>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Kardiomonitor</t>
  </si>
  <si>
    <t>Cardiocap/5</t>
  </si>
  <si>
    <t>FBUE00063</t>
  </si>
  <si>
    <t>Datex Ohmeda</t>
  </si>
  <si>
    <t>Lp.</t>
  </si>
  <si>
    <t>B125</t>
  </si>
  <si>
    <t>SP418468043WA</t>
  </si>
  <si>
    <t>GE  HEALTHCARE</t>
  </si>
  <si>
    <t>Oddział Chorób Wewnętrznych</t>
  </si>
  <si>
    <t>SP418468042WA</t>
  </si>
  <si>
    <t>SP418468041WA</t>
  </si>
  <si>
    <t>SP418468040WA</t>
  </si>
  <si>
    <t>SP418468038WA</t>
  </si>
  <si>
    <t>SP418468036WA</t>
  </si>
  <si>
    <t>SP41857979WA</t>
  </si>
  <si>
    <t>SP418457477WA</t>
  </si>
  <si>
    <t>Carescape B 850</t>
  </si>
  <si>
    <t>SNR19450015HA</t>
  </si>
  <si>
    <t>Oddział A i ITM</t>
  </si>
  <si>
    <t>SNR19450016HA</t>
  </si>
  <si>
    <t>SNR19450017HA</t>
  </si>
  <si>
    <t>SNR19450021HA</t>
  </si>
  <si>
    <t>SNR19450023HA</t>
  </si>
  <si>
    <t>SNR19450025HA</t>
  </si>
  <si>
    <t>SNR19450027HA</t>
  </si>
  <si>
    <t>SNR19450028HA</t>
  </si>
  <si>
    <t>SNR19450031HA</t>
  </si>
  <si>
    <t>SNR19450042HA</t>
  </si>
  <si>
    <t>Carescape B850 CPU C1</t>
  </si>
  <si>
    <t>SED 10343755</t>
  </si>
  <si>
    <t>GE MEDICAL SYSTEMS</t>
  </si>
  <si>
    <t>SED 10353740</t>
  </si>
  <si>
    <t>SED 10353741</t>
  </si>
  <si>
    <t>SED 10343734</t>
  </si>
  <si>
    <t>SED 10353737</t>
  </si>
  <si>
    <t>SED 10353736</t>
  </si>
  <si>
    <t>SED 10353738</t>
  </si>
  <si>
    <t>SED 10353739</t>
  </si>
  <si>
    <t>Kardiomonitor transportowy</t>
  </si>
  <si>
    <t>B30</t>
  </si>
  <si>
    <t>SF310361528WA</t>
  </si>
  <si>
    <t>Monitor</t>
  </si>
  <si>
    <t>Carescape B650</t>
  </si>
  <si>
    <t>SEW 11487277 HA</t>
  </si>
  <si>
    <t>Blok Operacyjny</t>
  </si>
  <si>
    <t>SEW 11481291 HA</t>
  </si>
  <si>
    <t>SEW 11477090 HA</t>
  </si>
  <si>
    <t>SEW 11477043 HA</t>
  </si>
  <si>
    <t>SEW 11487288 HA</t>
  </si>
  <si>
    <t>SEW 11487290 HA</t>
  </si>
  <si>
    <t>SEW 11487278 HA</t>
  </si>
  <si>
    <t>SEW 11487272 HA</t>
  </si>
  <si>
    <t>SEW 11487276 HA</t>
  </si>
  <si>
    <t>SEW 11487280 HA</t>
  </si>
  <si>
    <t>SEW 11487292 HA</t>
  </si>
  <si>
    <t>SEW 11477068 HA</t>
  </si>
  <si>
    <t>Oddział Noworodków</t>
  </si>
  <si>
    <t>MP30-M8002A</t>
  </si>
  <si>
    <t>DE728B328</t>
  </si>
  <si>
    <t>Philips Medical Systems USA</t>
  </si>
  <si>
    <t>MX 500</t>
  </si>
  <si>
    <t>DE35140015</t>
  </si>
  <si>
    <t>Philips Medizine Systeme</t>
  </si>
  <si>
    <t>DE35140025</t>
  </si>
  <si>
    <t>DE35140024</t>
  </si>
  <si>
    <t>Szpitalny Oddział Ratunkowy</t>
  </si>
  <si>
    <t>Centrala monitorująca</t>
  </si>
  <si>
    <t>Carescape Central Station V2</t>
  </si>
  <si>
    <t>SKN 19130050SA</t>
  </si>
  <si>
    <t>CSCS 2</t>
  </si>
  <si>
    <t>SKN18480047SA</t>
  </si>
  <si>
    <t>FX3000C</t>
  </si>
  <si>
    <t>12151283</t>
  </si>
  <si>
    <t>EMTEL Śliwa Sp.k.</t>
  </si>
  <si>
    <t>Oddział Kardiologiczno Internistyczny</t>
  </si>
  <si>
    <t>HP XW4600</t>
  </si>
  <si>
    <t>bn</t>
  </si>
  <si>
    <t>Infinity Central Station Wide z Gateway i Symphony</t>
  </si>
  <si>
    <t>1OQ7WR-00310</t>
  </si>
  <si>
    <t>Draeger</t>
  </si>
  <si>
    <t>System monitorujący/12 łóżkowy/</t>
  </si>
  <si>
    <t>B650-01</t>
  </si>
  <si>
    <t>Infinity Delta</t>
  </si>
  <si>
    <t>6008811575</t>
  </si>
  <si>
    <t>6008834363</t>
  </si>
  <si>
    <t>6008833462</t>
  </si>
  <si>
    <t>6008813466</t>
  </si>
  <si>
    <t>6008822572</t>
  </si>
  <si>
    <t>6008810175</t>
  </si>
  <si>
    <t>6008814964</t>
  </si>
  <si>
    <t>6008823767</t>
  </si>
  <si>
    <t>6008819861</t>
  </si>
  <si>
    <t>6008838163</t>
  </si>
  <si>
    <t>6008833070</t>
  </si>
  <si>
    <t>6008837360</t>
  </si>
  <si>
    <t>6009530573</t>
  </si>
  <si>
    <t>6009542961</t>
  </si>
  <si>
    <t>6009548260</t>
  </si>
  <si>
    <t>6009542863</t>
  </si>
  <si>
    <t>05203733</t>
  </si>
  <si>
    <t>05203729</t>
  </si>
  <si>
    <t>05203728</t>
  </si>
  <si>
    <t>05203724</t>
  </si>
  <si>
    <t>05203732</t>
  </si>
  <si>
    <t>05203726</t>
  </si>
  <si>
    <t>05203730</t>
  </si>
  <si>
    <t>05203731</t>
  </si>
  <si>
    <t>SQF20258278WA</t>
  </si>
  <si>
    <t>SQF20258275WA</t>
  </si>
  <si>
    <t>GE HEALTHCARE</t>
  </si>
  <si>
    <t>Oddział Chirurgiczny</t>
  </si>
  <si>
    <t>SNR19450026HA</t>
  </si>
  <si>
    <t>Zadanie nr 1 - Lista urządzeń - kardiomonitory - producent GE HEALTHCARE, Datex Ohmeda</t>
  </si>
  <si>
    <t>Zadanie nr 2 - Lista urządzeń - kardiomonitory - producent Draeger</t>
  </si>
  <si>
    <t>Zadanie nr 3 - Lista urządzeń - kardiomonitory - producent Philips</t>
  </si>
  <si>
    <t>Zadanie nr 4 - Lista urządzeń - kardiomonitory - producent EMTEL</t>
  </si>
  <si>
    <t>Filia Nr 3 - Oddział Rehabilitacji Kardiol.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</si>
  <si>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</si>
  <si>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Cena jednostkowa netto                za przegląd</t>
  </si>
  <si>
    <t>WYKONAWCA</t>
  </si>
  <si>
    <t>ZAMAWIAJĄCY</t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</si>
  <si>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</si>
  <si>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</si>
  <si>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</si>
  <si>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</si>
  <si>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pakiet roboczogodzin do urządzeń dla zadania 2</t>
  </si>
  <si>
    <t>pakiet roboczogodzin do urządzeń dla zadania 3</t>
  </si>
  <si>
    <t>pakiet roboczogodzin do urządzeń dla zadania 4</t>
  </si>
  <si>
    <t>Brak wypełnienia kolumn wskazanych dla Wykonawcy (tu: Cena jednostkowa netto za jeden przegląd, cena jednostkowa netto roboczogodziny naprawy oraz suma wynagrodzenia netto dla 10 godzin)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</si>
</sst>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33" borderId="10" xfId="0" applyFont="1" applyFill="1" applyBorder="1"/>
    <xf numFmtId="0" fontId="0" fillId="0" borderId="10" xfId="0" applyBorder="1"/>
    <xf numFmtId="0" fontId="0" fillId="0" borderId="10" xfId="0" applyFill="1" applyBorder="1"/>
    <xf numFmtId="0" fontId="19" fillId="0" borderId="0" xfId="0" applyFont="1" applyAlignment="1">
      <alignment horizontal="right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4" borderId="10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0" fillId="0" borderId="10" xfId="0" applyNumberFormat="1" applyFont="1" applyBorder="1" applyAlignment="1" applyProtection="1">
      <alignment horizontal="center" vertical="center" wrapText="1"/>
    </xf>
    <xf numFmtId="0" fontId="21" fillId="0" borderId="0" xfId="0" applyFont="1" applyAlignment="1">
      <alignment vertical="center"/>
    </xf>
    <xf numFmtId="0" fontId="0" fillId="0" borderId="0" xfId="0" applyAlignment="1">
      <alignment horizontal="right"/>
    </xf>
    <xf numFmtId="0" fontId="22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34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 wrapText="1"/>
    </xf>
    <xf numFmtId="0" fontId="0" fillId="0" borderId="0" xfId="0" applyNumberFormat="1" applyBorder="1" applyAlignment="1" applyProtection="1">
      <alignment horizontal="center" vertical="center"/>
    </xf>
    <xf numFmtId="0" fontId="18" fillId="35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7"/>
  <sheetViews>
    <sheetView tabSelected="1" workbookViewId="0">
      <selection activeCell="C4" sqref="C4"/>
    </sheetView>
  </sheetViews>
  <sheetFormatPr defaultRowHeight="14.25"/>
  <cols>
    <col min="1" max="1" width="4.25" customWidth="1"/>
    <col min="2" max="2" width="12.25" style="7" customWidth="1"/>
    <col min="3" max="3" width="31" style="7" customWidth="1"/>
    <col min="4" max="4" width="30.75" style="7" customWidth="1"/>
    <col min="5" max="5" width="20.5" style="7" customWidth="1"/>
    <col min="6" max="6" width="12" style="7" customWidth="1"/>
    <col min="7" max="7" width="25.375" style="7" customWidth="1"/>
    <col min="8" max="8" width="33.75" style="7" customWidth="1"/>
    <col min="9" max="9" width="29.625" style="7" customWidth="1"/>
  </cols>
  <sheetData>
    <row r="1" spans="1:9">
      <c r="I1" s="4" t="s">
        <v>125</v>
      </c>
    </row>
    <row r="2" spans="1:9" ht="15">
      <c r="D2" s="8"/>
      <c r="H2" s="9"/>
    </row>
    <row r="3" spans="1:9" ht="15">
      <c r="D3" s="8"/>
    </row>
    <row r="4" spans="1:9" ht="15">
      <c r="D4" s="8" t="s">
        <v>120</v>
      </c>
      <c r="H4" s="9"/>
    </row>
    <row r="6" spans="1:9" s="7" customFormat="1" ht="30">
      <c r="A6" s="5" t="s">
        <v>12</v>
      </c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126</v>
      </c>
    </row>
    <row r="7" spans="1:9">
      <c r="A7" s="2">
        <v>1</v>
      </c>
      <c r="B7" s="10" t="s">
        <v>7</v>
      </c>
      <c r="C7" s="10" t="s">
        <v>8</v>
      </c>
      <c r="D7" s="10" t="s">
        <v>9</v>
      </c>
      <c r="E7" s="10" t="s">
        <v>10</v>
      </c>
      <c r="F7" s="10">
        <v>2003</v>
      </c>
      <c r="G7" s="10" t="s">
        <v>11</v>
      </c>
      <c r="H7" s="10" t="s">
        <v>124</v>
      </c>
      <c r="I7" s="10"/>
    </row>
    <row r="8" spans="1:9">
      <c r="A8" s="2">
        <v>2</v>
      </c>
      <c r="B8" s="10" t="s">
        <v>7</v>
      </c>
      <c r="C8" s="10" t="s">
        <v>8</v>
      </c>
      <c r="D8" s="10" t="s">
        <v>13</v>
      </c>
      <c r="E8" s="10" t="s">
        <v>14</v>
      </c>
      <c r="F8" s="10">
        <v>2018</v>
      </c>
      <c r="G8" s="10" t="s">
        <v>15</v>
      </c>
      <c r="H8" s="10" t="s">
        <v>16</v>
      </c>
      <c r="I8" s="10"/>
    </row>
    <row r="9" spans="1:9">
      <c r="A9" s="2">
        <v>3</v>
      </c>
      <c r="B9" s="10" t="s">
        <v>7</v>
      </c>
      <c r="C9" s="10" t="s">
        <v>8</v>
      </c>
      <c r="D9" s="10" t="s">
        <v>13</v>
      </c>
      <c r="E9" s="10" t="s">
        <v>17</v>
      </c>
      <c r="F9" s="10">
        <v>2018</v>
      </c>
      <c r="G9" s="10" t="s">
        <v>15</v>
      </c>
      <c r="H9" s="10" t="s">
        <v>16</v>
      </c>
      <c r="I9" s="10"/>
    </row>
    <row r="10" spans="1:9">
      <c r="A10" s="2">
        <v>4</v>
      </c>
      <c r="B10" s="10" t="s">
        <v>7</v>
      </c>
      <c r="C10" s="10" t="s">
        <v>8</v>
      </c>
      <c r="D10" s="10" t="s">
        <v>13</v>
      </c>
      <c r="E10" s="10" t="s">
        <v>18</v>
      </c>
      <c r="F10" s="10">
        <v>2018</v>
      </c>
      <c r="G10" s="10" t="s">
        <v>15</v>
      </c>
      <c r="H10" s="10" t="s">
        <v>16</v>
      </c>
      <c r="I10" s="10"/>
    </row>
    <row r="11" spans="1:9">
      <c r="A11" s="2">
        <v>5</v>
      </c>
      <c r="B11" s="10" t="s">
        <v>7</v>
      </c>
      <c r="C11" s="10" t="s">
        <v>8</v>
      </c>
      <c r="D11" s="10" t="s">
        <v>13</v>
      </c>
      <c r="E11" s="10" t="s">
        <v>19</v>
      </c>
      <c r="F11" s="10">
        <v>2018</v>
      </c>
      <c r="G11" s="10" t="s">
        <v>15</v>
      </c>
      <c r="H11" s="10" t="s">
        <v>16</v>
      </c>
      <c r="I11" s="10"/>
    </row>
    <row r="12" spans="1:9">
      <c r="A12" s="2">
        <v>6</v>
      </c>
      <c r="B12" s="10" t="s">
        <v>7</v>
      </c>
      <c r="C12" s="10" t="s">
        <v>8</v>
      </c>
      <c r="D12" s="10" t="s">
        <v>13</v>
      </c>
      <c r="E12" s="10" t="s">
        <v>20</v>
      </c>
      <c r="F12" s="10">
        <v>2018</v>
      </c>
      <c r="G12" s="10" t="s">
        <v>15</v>
      </c>
      <c r="H12" s="10" t="s">
        <v>16</v>
      </c>
      <c r="I12" s="10"/>
    </row>
    <row r="13" spans="1:9">
      <c r="A13" s="2">
        <v>7</v>
      </c>
      <c r="B13" s="10" t="s">
        <v>7</v>
      </c>
      <c r="C13" s="10" t="s">
        <v>8</v>
      </c>
      <c r="D13" s="10" t="s">
        <v>13</v>
      </c>
      <c r="E13" s="10" t="s">
        <v>21</v>
      </c>
      <c r="F13" s="10">
        <v>2018</v>
      </c>
      <c r="G13" s="10" t="s">
        <v>15</v>
      </c>
      <c r="H13" s="10" t="s">
        <v>16</v>
      </c>
      <c r="I13" s="10"/>
    </row>
    <row r="14" spans="1:9">
      <c r="A14" s="2">
        <v>8</v>
      </c>
      <c r="B14" s="10" t="s">
        <v>7</v>
      </c>
      <c r="C14" s="10" t="s">
        <v>8</v>
      </c>
      <c r="D14" s="10" t="s">
        <v>13</v>
      </c>
      <c r="E14" s="10" t="s">
        <v>22</v>
      </c>
      <c r="F14" s="10">
        <v>2018</v>
      </c>
      <c r="G14" s="10" t="s">
        <v>15</v>
      </c>
      <c r="H14" s="10" t="s">
        <v>16</v>
      </c>
      <c r="I14" s="10"/>
    </row>
    <row r="15" spans="1:9">
      <c r="A15" s="2">
        <v>9</v>
      </c>
      <c r="B15" s="10" t="s">
        <v>7</v>
      </c>
      <c r="C15" s="10" t="s">
        <v>8</v>
      </c>
      <c r="D15" s="10" t="s">
        <v>13</v>
      </c>
      <c r="E15" s="10" t="s">
        <v>23</v>
      </c>
      <c r="F15" s="10">
        <v>2018</v>
      </c>
      <c r="G15" s="10" t="s">
        <v>15</v>
      </c>
      <c r="H15" s="10" t="s">
        <v>16</v>
      </c>
      <c r="I15" s="10"/>
    </row>
    <row r="16" spans="1:9">
      <c r="A16" s="2">
        <v>10</v>
      </c>
      <c r="B16" s="10" t="s">
        <v>7</v>
      </c>
      <c r="C16" s="10" t="s">
        <v>8</v>
      </c>
      <c r="D16" s="10" t="s">
        <v>24</v>
      </c>
      <c r="E16" s="10" t="s">
        <v>25</v>
      </c>
      <c r="F16" s="10">
        <v>2019</v>
      </c>
      <c r="G16" s="10" t="s">
        <v>15</v>
      </c>
      <c r="H16" s="10" t="s">
        <v>26</v>
      </c>
      <c r="I16" s="10"/>
    </row>
    <row r="17" spans="1:9">
      <c r="A17" s="2">
        <v>11</v>
      </c>
      <c r="B17" s="10" t="s">
        <v>7</v>
      </c>
      <c r="C17" s="10" t="s">
        <v>8</v>
      </c>
      <c r="D17" s="10" t="s">
        <v>24</v>
      </c>
      <c r="E17" s="10" t="s">
        <v>27</v>
      </c>
      <c r="F17" s="10">
        <v>2019</v>
      </c>
      <c r="G17" s="10" t="s">
        <v>15</v>
      </c>
      <c r="H17" s="10" t="s">
        <v>26</v>
      </c>
      <c r="I17" s="10"/>
    </row>
    <row r="18" spans="1:9">
      <c r="A18" s="2">
        <v>12</v>
      </c>
      <c r="B18" s="10" t="s">
        <v>7</v>
      </c>
      <c r="C18" s="10" t="s">
        <v>8</v>
      </c>
      <c r="D18" s="10" t="s">
        <v>24</v>
      </c>
      <c r="E18" s="10" t="s">
        <v>28</v>
      </c>
      <c r="F18" s="10">
        <v>2019</v>
      </c>
      <c r="G18" s="10" t="s">
        <v>15</v>
      </c>
      <c r="H18" s="10" t="s">
        <v>26</v>
      </c>
      <c r="I18" s="10"/>
    </row>
    <row r="19" spans="1:9">
      <c r="A19" s="2">
        <v>13</v>
      </c>
      <c r="B19" s="10" t="s">
        <v>7</v>
      </c>
      <c r="C19" s="10" t="s">
        <v>8</v>
      </c>
      <c r="D19" s="10" t="s">
        <v>24</v>
      </c>
      <c r="E19" s="10" t="s">
        <v>29</v>
      </c>
      <c r="F19" s="10">
        <v>2019</v>
      </c>
      <c r="G19" s="10" t="s">
        <v>15</v>
      </c>
      <c r="H19" s="10" t="s">
        <v>26</v>
      </c>
      <c r="I19" s="10"/>
    </row>
    <row r="20" spans="1:9">
      <c r="A20" s="2">
        <v>14</v>
      </c>
      <c r="B20" s="10" t="s">
        <v>7</v>
      </c>
      <c r="C20" s="10" t="s">
        <v>8</v>
      </c>
      <c r="D20" s="10" t="s">
        <v>24</v>
      </c>
      <c r="E20" s="10" t="s">
        <v>30</v>
      </c>
      <c r="F20" s="10">
        <v>2019</v>
      </c>
      <c r="G20" s="10" t="s">
        <v>15</v>
      </c>
      <c r="H20" s="10" t="s">
        <v>26</v>
      </c>
      <c r="I20" s="10"/>
    </row>
    <row r="21" spans="1:9">
      <c r="A21" s="2">
        <v>15</v>
      </c>
      <c r="B21" s="10" t="s">
        <v>7</v>
      </c>
      <c r="C21" s="10" t="s">
        <v>8</v>
      </c>
      <c r="D21" s="10" t="s">
        <v>24</v>
      </c>
      <c r="E21" s="10" t="s">
        <v>31</v>
      </c>
      <c r="F21" s="10">
        <v>2019</v>
      </c>
      <c r="G21" s="10" t="s">
        <v>15</v>
      </c>
      <c r="H21" s="10" t="s">
        <v>26</v>
      </c>
      <c r="I21" s="10"/>
    </row>
    <row r="22" spans="1:9">
      <c r="A22" s="2">
        <v>16</v>
      </c>
      <c r="B22" s="10" t="s">
        <v>7</v>
      </c>
      <c r="C22" s="10" t="s">
        <v>8</v>
      </c>
      <c r="D22" s="10" t="s">
        <v>24</v>
      </c>
      <c r="E22" s="10" t="s">
        <v>119</v>
      </c>
      <c r="F22" s="10">
        <v>2019</v>
      </c>
      <c r="G22" s="10" t="s">
        <v>15</v>
      </c>
      <c r="H22" s="10" t="s">
        <v>26</v>
      </c>
      <c r="I22" s="10"/>
    </row>
    <row r="23" spans="1:9">
      <c r="A23" s="2">
        <v>17</v>
      </c>
      <c r="B23" s="10" t="s">
        <v>7</v>
      </c>
      <c r="C23" s="10" t="s">
        <v>8</v>
      </c>
      <c r="D23" s="10" t="s">
        <v>24</v>
      </c>
      <c r="E23" s="10" t="s">
        <v>32</v>
      </c>
      <c r="F23" s="10">
        <v>2019</v>
      </c>
      <c r="G23" s="10" t="s">
        <v>15</v>
      </c>
      <c r="H23" s="10" t="s">
        <v>26</v>
      </c>
      <c r="I23" s="10"/>
    </row>
    <row r="24" spans="1:9">
      <c r="A24" s="2">
        <v>18</v>
      </c>
      <c r="B24" s="10" t="s">
        <v>7</v>
      </c>
      <c r="C24" s="10" t="s">
        <v>8</v>
      </c>
      <c r="D24" s="10" t="s">
        <v>24</v>
      </c>
      <c r="E24" s="10" t="s">
        <v>33</v>
      </c>
      <c r="F24" s="10">
        <v>2019</v>
      </c>
      <c r="G24" s="10" t="s">
        <v>15</v>
      </c>
      <c r="H24" s="10" t="s">
        <v>26</v>
      </c>
      <c r="I24" s="10"/>
    </row>
    <row r="25" spans="1:9">
      <c r="A25" s="2">
        <v>19</v>
      </c>
      <c r="B25" s="10" t="s">
        <v>7</v>
      </c>
      <c r="C25" s="10" t="s">
        <v>8</v>
      </c>
      <c r="D25" s="10" t="s">
        <v>24</v>
      </c>
      <c r="E25" s="10" t="s">
        <v>34</v>
      </c>
      <c r="F25" s="10">
        <v>2019</v>
      </c>
      <c r="G25" s="10" t="s">
        <v>15</v>
      </c>
      <c r="H25" s="10" t="s">
        <v>26</v>
      </c>
      <c r="I25" s="10"/>
    </row>
    <row r="26" spans="1:9">
      <c r="A26" s="2">
        <v>20</v>
      </c>
      <c r="B26" s="10" t="s">
        <v>7</v>
      </c>
      <c r="C26" s="10" t="s">
        <v>8</v>
      </c>
      <c r="D26" s="10" t="s">
        <v>24</v>
      </c>
      <c r="E26" s="10" t="s">
        <v>35</v>
      </c>
      <c r="F26" s="10">
        <v>2019</v>
      </c>
      <c r="G26" s="10" t="s">
        <v>15</v>
      </c>
      <c r="H26" s="10" t="s">
        <v>26</v>
      </c>
      <c r="I26" s="10"/>
    </row>
    <row r="27" spans="1:9">
      <c r="A27" s="2">
        <v>21</v>
      </c>
      <c r="B27" s="10" t="s">
        <v>7</v>
      </c>
      <c r="C27" s="10" t="s">
        <v>8</v>
      </c>
      <c r="D27" s="10" t="s">
        <v>36</v>
      </c>
      <c r="E27" s="10" t="s">
        <v>37</v>
      </c>
      <c r="F27" s="10">
        <v>2010</v>
      </c>
      <c r="G27" s="10" t="s">
        <v>38</v>
      </c>
      <c r="H27" s="10" t="s">
        <v>26</v>
      </c>
      <c r="I27" s="10"/>
    </row>
    <row r="28" spans="1:9">
      <c r="A28" s="2">
        <v>22</v>
      </c>
      <c r="B28" s="10" t="s">
        <v>7</v>
      </c>
      <c r="C28" s="10" t="s">
        <v>8</v>
      </c>
      <c r="D28" s="10" t="s">
        <v>36</v>
      </c>
      <c r="E28" s="10" t="s">
        <v>39</v>
      </c>
      <c r="F28" s="10">
        <v>2010</v>
      </c>
      <c r="G28" s="10" t="s">
        <v>38</v>
      </c>
      <c r="H28" s="10" t="s">
        <v>26</v>
      </c>
      <c r="I28" s="10"/>
    </row>
    <row r="29" spans="1:9">
      <c r="A29" s="2">
        <v>23</v>
      </c>
      <c r="B29" s="10" t="s">
        <v>7</v>
      </c>
      <c r="C29" s="10" t="s">
        <v>8</v>
      </c>
      <c r="D29" s="10" t="s">
        <v>36</v>
      </c>
      <c r="E29" s="10" t="s">
        <v>40</v>
      </c>
      <c r="F29" s="10">
        <v>2010</v>
      </c>
      <c r="G29" s="10" t="s">
        <v>38</v>
      </c>
      <c r="H29" s="10" t="s">
        <v>26</v>
      </c>
      <c r="I29" s="10"/>
    </row>
    <row r="30" spans="1:9">
      <c r="A30" s="2">
        <v>24</v>
      </c>
      <c r="B30" s="10" t="s">
        <v>7</v>
      </c>
      <c r="C30" s="10" t="s">
        <v>8</v>
      </c>
      <c r="D30" s="10" t="s">
        <v>36</v>
      </c>
      <c r="E30" s="10" t="s">
        <v>41</v>
      </c>
      <c r="F30" s="10">
        <v>2010</v>
      </c>
      <c r="G30" s="10" t="s">
        <v>38</v>
      </c>
      <c r="H30" s="10" t="s">
        <v>26</v>
      </c>
      <c r="I30" s="10"/>
    </row>
    <row r="31" spans="1:9">
      <c r="A31" s="2">
        <v>25</v>
      </c>
      <c r="B31" s="10" t="s">
        <v>7</v>
      </c>
      <c r="C31" s="10" t="s">
        <v>8</v>
      </c>
      <c r="D31" s="10" t="s">
        <v>36</v>
      </c>
      <c r="E31" s="10" t="s">
        <v>42</v>
      </c>
      <c r="F31" s="10">
        <v>2010</v>
      </c>
      <c r="G31" s="10" t="s">
        <v>38</v>
      </c>
      <c r="H31" s="10" t="s">
        <v>26</v>
      </c>
      <c r="I31" s="10"/>
    </row>
    <row r="32" spans="1:9">
      <c r="A32" s="2">
        <v>26</v>
      </c>
      <c r="B32" s="10" t="s">
        <v>7</v>
      </c>
      <c r="C32" s="10" t="s">
        <v>8</v>
      </c>
      <c r="D32" s="10" t="s">
        <v>36</v>
      </c>
      <c r="E32" s="10" t="s">
        <v>43</v>
      </c>
      <c r="F32" s="10">
        <v>2010</v>
      </c>
      <c r="G32" s="10" t="s">
        <v>38</v>
      </c>
      <c r="H32" s="10" t="s">
        <v>26</v>
      </c>
      <c r="I32" s="10"/>
    </row>
    <row r="33" spans="1:9">
      <c r="A33" s="2">
        <v>27</v>
      </c>
      <c r="B33" s="10" t="s">
        <v>7</v>
      </c>
      <c r="C33" s="10" t="s">
        <v>8</v>
      </c>
      <c r="D33" s="10" t="s">
        <v>36</v>
      </c>
      <c r="E33" s="10" t="s">
        <v>44</v>
      </c>
      <c r="F33" s="10">
        <v>2010</v>
      </c>
      <c r="G33" s="10" t="s">
        <v>38</v>
      </c>
      <c r="H33" s="10" t="s">
        <v>26</v>
      </c>
      <c r="I33" s="10"/>
    </row>
    <row r="34" spans="1:9">
      <c r="A34" s="2">
        <v>28</v>
      </c>
      <c r="B34" s="10" t="s">
        <v>7</v>
      </c>
      <c r="C34" s="10" t="s">
        <v>8</v>
      </c>
      <c r="D34" s="10" t="s">
        <v>36</v>
      </c>
      <c r="E34" s="10" t="s">
        <v>45</v>
      </c>
      <c r="F34" s="10">
        <v>2010</v>
      </c>
      <c r="G34" s="10" t="s">
        <v>38</v>
      </c>
      <c r="H34" s="10" t="s">
        <v>26</v>
      </c>
      <c r="I34" s="10"/>
    </row>
    <row r="35" spans="1:9">
      <c r="A35" s="2">
        <v>29</v>
      </c>
      <c r="B35" s="10" t="s">
        <v>7</v>
      </c>
      <c r="C35" s="10" t="s">
        <v>46</v>
      </c>
      <c r="D35" s="10" t="s">
        <v>47</v>
      </c>
      <c r="E35" s="10" t="s">
        <v>48</v>
      </c>
      <c r="F35" s="10">
        <v>2010</v>
      </c>
      <c r="G35" s="10" t="s">
        <v>38</v>
      </c>
      <c r="H35" s="10" t="s">
        <v>26</v>
      </c>
      <c r="I35" s="10"/>
    </row>
    <row r="36" spans="1:9">
      <c r="A36" s="2">
        <v>30</v>
      </c>
      <c r="B36" s="10" t="s">
        <v>7</v>
      </c>
      <c r="C36" s="10" t="s">
        <v>49</v>
      </c>
      <c r="D36" s="10" t="s">
        <v>50</v>
      </c>
      <c r="E36" s="10" t="s">
        <v>51</v>
      </c>
      <c r="F36" s="10">
        <v>2011</v>
      </c>
      <c r="G36" s="10" t="s">
        <v>38</v>
      </c>
      <c r="H36" s="10" t="s">
        <v>52</v>
      </c>
      <c r="I36" s="10"/>
    </row>
    <row r="37" spans="1:9">
      <c r="A37" s="2">
        <v>31</v>
      </c>
      <c r="B37" s="10" t="s">
        <v>7</v>
      </c>
      <c r="C37" s="10" t="s">
        <v>49</v>
      </c>
      <c r="D37" s="10" t="s">
        <v>50</v>
      </c>
      <c r="E37" s="10" t="s">
        <v>53</v>
      </c>
      <c r="F37" s="10">
        <v>2011</v>
      </c>
      <c r="G37" s="10" t="s">
        <v>38</v>
      </c>
      <c r="H37" s="10" t="s">
        <v>52</v>
      </c>
      <c r="I37" s="10"/>
    </row>
    <row r="38" spans="1:9">
      <c r="A38" s="2">
        <v>32</v>
      </c>
      <c r="B38" s="10" t="s">
        <v>7</v>
      </c>
      <c r="C38" s="10" t="s">
        <v>49</v>
      </c>
      <c r="D38" s="10" t="s">
        <v>50</v>
      </c>
      <c r="E38" s="10" t="s">
        <v>54</v>
      </c>
      <c r="F38" s="10">
        <v>2011</v>
      </c>
      <c r="G38" s="10" t="s">
        <v>38</v>
      </c>
      <c r="H38" s="10" t="s">
        <v>52</v>
      </c>
      <c r="I38" s="10"/>
    </row>
    <row r="39" spans="1:9">
      <c r="A39" s="2">
        <v>33</v>
      </c>
      <c r="B39" s="10" t="s">
        <v>7</v>
      </c>
      <c r="C39" s="10" t="s">
        <v>49</v>
      </c>
      <c r="D39" s="10" t="s">
        <v>50</v>
      </c>
      <c r="E39" s="10" t="s">
        <v>55</v>
      </c>
      <c r="F39" s="10">
        <v>2011</v>
      </c>
      <c r="G39" s="10" t="s">
        <v>38</v>
      </c>
      <c r="H39" s="10" t="s">
        <v>52</v>
      </c>
      <c r="I39" s="10"/>
    </row>
    <row r="40" spans="1:9">
      <c r="A40" s="2">
        <v>34</v>
      </c>
      <c r="B40" s="10" t="s">
        <v>7</v>
      </c>
      <c r="C40" s="10" t="s">
        <v>49</v>
      </c>
      <c r="D40" s="10" t="s">
        <v>50</v>
      </c>
      <c r="E40" s="10" t="s">
        <v>56</v>
      </c>
      <c r="F40" s="10">
        <v>2011</v>
      </c>
      <c r="G40" s="10" t="s">
        <v>38</v>
      </c>
      <c r="H40" s="10" t="s">
        <v>52</v>
      </c>
      <c r="I40" s="10"/>
    </row>
    <row r="41" spans="1:9">
      <c r="A41" s="2">
        <v>35</v>
      </c>
      <c r="B41" s="10" t="s">
        <v>7</v>
      </c>
      <c r="C41" s="10" t="s">
        <v>49</v>
      </c>
      <c r="D41" s="10" t="s">
        <v>50</v>
      </c>
      <c r="E41" s="10" t="s">
        <v>57</v>
      </c>
      <c r="F41" s="10">
        <v>2011</v>
      </c>
      <c r="G41" s="10" t="s">
        <v>38</v>
      </c>
      <c r="H41" s="10" t="s">
        <v>52</v>
      </c>
      <c r="I41" s="10"/>
    </row>
    <row r="42" spans="1:9">
      <c r="A42" s="2">
        <v>36</v>
      </c>
      <c r="B42" s="10" t="s">
        <v>7</v>
      </c>
      <c r="C42" s="10" t="s">
        <v>49</v>
      </c>
      <c r="D42" s="10" t="s">
        <v>50</v>
      </c>
      <c r="E42" s="10" t="s">
        <v>58</v>
      </c>
      <c r="F42" s="10">
        <v>2011</v>
      </c>
      <c r="G42" s="10" t="s">
        <v>38</v>
      </c>
      <c r="H42" s="10" t="s">
        <v>52</v>
      </c>
      <c r="I42" s="10"/>
    </row>
    <row r="43" spans="1:9">
      <c r="A43" s="2">
        <v>37</v>
      </c>
      <c r="B43" s="10" t="s">
        <v>7</v>
      </c>
      <c r="C43" s="10" t="s">
        <v>49</v>
      </c>
      <c r="D43" s="10" t="s">
        <v>50</v>
      </c>
      <c r="E43" s="10" t="s">
        <v>59</v>
      </c>
      <c r="F43" s="10">
        <v>2011</v>
      </c>
      <c r="G43" s="10" t="s">
        <v>38</v>
      </c>
      <c r="H43" s="10" t="s">
        <v>52</v>
      </c>
      <c r="I43" s="10"/>
    </row>
    <row r="44" spans="1:9">
      <c r="A44" s="2">
        <v>38</v>
      </c>
      <c r="B44" s="10" t="s">
        <v>7</v>
      </c>
      <c r="C44" s="10" t="s">
        <v>49</v>
      </c>
      <c r="D44" s="10" t="s">
        <v>50</v>
      </c>
      <c r="E44" s="10" t="s">
        <v>60</v>
      </c>
      <c r="F44" s="10">
        <v>2011</v>
      </c>
      <c r="G44" s="10" t="s">
        <v>38</v>
      </c>
      <c r="H44" s="10" t="s">
        <v>52</v>
      </c>
      <c r="I44" s="10"/>
    </row>
    <row r="45" spans="1:9">
      <c r="A45" s="2">
        <v>39</v>
      </c>
      <c r="B45" s="10" t="s">
        <v>7</v>
      </c>
      <c r="C45" s="10" t="s">
        <v>49</v>
      </c>
      <c r="D45" s="10" t="s">
        <v>50</v>
      </c>
      <c r="E45" s="10" t="s">
        <v>61</v>
      </c>
      <c r="F45" s="10">
        <v>2011</v>
      </c>
      <c r="G45" s="10" t="s">
        <v>38</v>
      </c>
      <c r="H45" s="10" t="s">
        <v>52</v>
      </c>
      <c r="I45" s="10"/>
    </row>
    <row r="46" spans="1:9">
      <c r="A46" s="2">
        <v>40</v>
      </c>
      <c r="B46" s="10" t="s">
        <v>7</v>
      </c>
      <c r="C46" s="10" t="s">
        <v>49</v>
      </c>
      <c r="D46" s="10" t="s">
        <v>50</v>
      </c>
      <c r="E46" s="10" t="s">
        <v>62</v>
      </c>
      <c r="F46" s="10">
        <v>2011</v>
      </c>
      <c r="G46" s="10" t="s">
        <v>38</v>
      </c>
      <c r="H46" s="10" t="s">
        <v>52</v>
      </c>
      <c r="I46" s="10"/>
    </row>
    <row r="47" spans="1:9">
      <c r="A47" s="2">
        <v>41</v>
      </c>
      <c r="B47" s="10" t="s">
        <v>7</v>
      </c>
      <c r="C47" s="10" t="s">
        <v>49</v>
      </c>
      <c r="D47" s="10" t="s">
        <v>50</v>
      </c>
      <c r="E47" s="10" t="s">
        <v>63</v>
      </c>
      <c r="F47" s="10">
        <v>2011</v>
      </c>
      <c r="G47" s="10" t="s">
        <v>38</v>
      </c>
      <c r="H47" s="10" t="s">
        <v>52</v>
      </c>
      <c r="I47" s="10"/>
    </row>
    <row r="48" spans="1:9">
      <c r="A48" s="2">
        <v>42</v>
      </c>
      <c r="B48" s="10" t="s">
        <v>7</v>
      </c>
      <c r="C48" s="10" t="s">
        <v>74</v>
      </c>
      <c r="D48" s="10" t="s">
        <v>75</v>
      </c>
      <c r="E48" s="10" t="s">
        <v>76</v>
      </c>
      <c r="F48" s="10">
        <v>2019</v>
      </c>
      <c r="G48" s="10" t="s">
        <v>15</v>
      </c>
      <c r="H48" s="10" t="s">
        <v>26</v>
      </c>
      <c r="I48" s="10"/>
    </row>
    <row r="49" spans="1:9">
      <c r="A49" s="2">
        <v>43</v>
      </c>
      <c r="B49" s="10" t="s">
        <v>7</v>
      </c>
      <c r="C49" s="10" t="s">
        <v>74</v>
      </c>
      <c r="D49" s="10" t="s">
        <v>77</v>
      </c>
      <c r="E49" s="10" t="s">
        <v>78</v>
      </c>
      <c r="F49" s="10">
        <v>2018</v>
      </c>
      <c r="G49" s="10" t="s">
        <v>15</v>
      </c>
      <c r="H49" s="10" t="s">
        <v>16</v>
      </c>
      <c r="I49" s="10"/>
    </row>
    <row r="50" spans="1:9">
      <c r="A50" s="2">
        <v>44</v>
      </c>
      <c r="B50" s="10" t="s">
        <v>7</v>
      </c>
      <c r="C50" s="10" t="s">
        <v>74</v>
      </c>
      <c r="D50" s="10" t="s">
        <v>83</v>
      </c>
      <c r="E50" s="10" t="s">
        <v>84</v>
      </c>
      <c r="F50" s="10">
        <v>2010</v>
      </c>
      <c r="G50" s="10" t="s">
        <v>38</v>
      </c>
      <c r="H50" s="10" t="s">
        <v>26</v>
      </c>
      <c r="I50" s="10"/>
    </row>
    <row r="51" spans="1:9">
      <c r="A51" s="2">
        <v>45</v>
      </c>
      <c r="B51" s="10" t="s">
        <v>7</v>
      </c>
      <c r="C51" s="10" t="s">
        <v>88</v>
      </c>
      <c r="D51" s="10" t="s">
        <v>89</v>
      </c>
      <c r="E51" s="10" t="s">
        <v>84</v>
      </c>
      <c r="F51" s="10">
        <v>2011</v>
      </c>
      <c r="G51" s="10" t="s">
        <v>38</v>
      </c>
      <c r="H51" s="10" t="s">
        <v>52</v>
      </c>
      <c r="I51" s="10"/>
    </row>
    <row r="52" spans="1:9">
      <c r="A52" s="2">
        <v>46</v>
      </c>
      <c r="B52" s="10" t="str">
        <f t="shared" ref="B52" si="0">"12 mies."</f>
        <v>12 mies.</v>
      </c>
      <c r="C52" s="10" t="str">
        <f>"Monitor anestetyczny"</f>
        <v>Monitor anestetyczny</v>
      </c>
      <c r="D52" s="10" t="str">
        <f>"FCM1"</f>
        <v>FCM1</v>
      </c>
      <c r="E52" s="10" t="str">
        <f>"4742323"</f>
        <v>4742323</v>
      </c>
      <c r="F52" s="10">
        <v>2003</v>
      </c>
      <c r="G52" s="10" t="str">
        <f>"Datex Ohmeda"</f>
        <v>Datex Ohmeda</v>
      </c>
      <c r="H52" s="10" t="str">
        <f>"Oddział A i ITM"</f>
        <v>Oddział A i ITM</v>
      </c>
      <c r="I52" s="10"/>
    </row>
    <row r="53" spans="1:9">
      <c r="A53" s="3">
        <v>47</v>
      </c>
      <c r="B53" s="11" t="s">
        <v>7</v>
      </c>
      <c r="C53" s="11" t="s">
        <v>8</v>
      </c>
      <c r="D53" s="11" t="s">
        <v>13</v>
      </c>
      <c r="E53" s="12" t="s">
        <v>115</v>
      </c>
      <c r="F53" s="11">
        <v>2020</v>
      </c>
      <c r="G53" s="11" t="s">
        <v>117</v>
      </c>
      <c r="H53" s="11" t="s">
        <v>118</v>
      </c>
      <c r="I53" s="10"/>
    </row>
    <row r="54" spans="1:9">
      <c r="A54" s="3">
        <v>48</v>
      </c>
      <c r="B54" s="11" t="s">
        <v>7</v>
      </c>
      <c r="C54" s="11" t="s">
        <v>8</v>
      </c>
      <c r="D54" s="11" t="s">
        <v>13</v>
      </c>
      <c r="E54" s="12" t="s">
        <v>116</v>
      </c>
      <c r="F54" s="11">
        <v>2020</v>
      </c>
      <c r="G54" s="11" t="s">
        <v>117</v>
      </c>
      <c r="H54" s="11" t="s">
        <v>118</v>
      </c>
      <c r="I54" s="10"/>
    </row>
    <row r="55" spans="1:9">
      <c r="A55" s="19"/>
      <c r="B55" s="20"/>
      <c r="C55" s="20"/>
      <c r="D55" s="20"/>
      <c r="E55" s="21"/>
      <c r="F55" s="20"/>
      <c r="G55" s="20"/>
      <c r="H55" s="20"/>
      <c r="I55" s="22"/>
    </row>
    <row r="56" spans="1:9">
      <c r="A56" t="s">
        <v>129</v>
      </c>
    </row>
    <row r="57" spans="1:9" ht="45">
      <c r="B57" s="27" t="s">
        <v>130</v>
      </c>
      <c r="C57" s="27" t="s">
        <v>131</v>
      </c>
      <c r="D57" s="27" t="s">
        <v>132</v>
      </c>
      <c r="F57" s="9"/>
      <c r="I57"/>
    </row>
    <row r="58" spans="1:9" ht="15">
      <c r="A58" s="28"/>
      <c r="B58" s="28">
        <v>10</v>
      </c>
      <c r="C58" s="29"/>
      <c r="D58" s="10"/>
      <c r="F58" s="9"/>
      <c r="I58"/>
    </row>
    <row r="59" spans="1:9">
      <c r="A59" s="19"/>
      <c r="B59" s="20"/>
      <c r="C59" s="20"/>
      <c r="D59" s="20"/>
      <c r="E59" s="21"/>
      <c r="F59" s="20"/>
      <c r="G59" s="20"/>
      <c r="H59" s="20"/>
      <c r="I59" s="22"/>
    </row>
    <row r="60" spans="1:9">
      <c r="B60" s="16" t="s">
        <v>136</v>
      </c>
      <c r="G60" s="9"/>
    </row>
    <row r="61" spans="1:9" ht="15">
      <c r="D61" s="8"/>
      <c r="G61" s="9"/>
    </row>
    <row r="62" spans="1:9" ht="15">
      <c r="D62" s="8"/>
      <c r="G62" s="9"/>
    </row>
    <row r="63" spans="1:9">
      <c r="A63" s="17"/>
      <c r="F63"/>
      <c r="G63"/>
      <c r="H63"/>
      <c r="I63"/>
    </row>
    <row r="64" spans="1:9" ht="15">
      <c r="C64" s="18" t="s">
        <v>127</v>
      </c>
      <c r="D64" s="8"/>
      <c r="E64" s="18" t="s">
        <v>128</v>
      </c>
    </row>
    <row r="65" spans="1:9" ht="15">
      <c r="D65" s="8"/>
      <c r="G65" s="9"/>
    </row>
    <row r="66" spans="1:9" ht="15">
      <c r="D66" s="8"/>
      <c r="G66" s="9"/>
    </row>
    <row r="67" spans="1:9" ht="15">
      <c r="D67" s="8"/>
      <c r="G67" s="9"/>
    </row>
    <row r="68" spans="1:9" ht="15">
      <c r="D68" s="8"/>
      <c r="G68" s="9"/>
    </row>
    <row r="69" spans="1:9" ht="15">
      <c r="D69" s="8"/>
      <c r="G69" s="9"/>
    </row>
    <row r="70" spans="1:9" ht="15">
      <c r="D70" s="8" t="s">
        <v>121</v>
      </c>
      <c r="G70" s="9"/>
      <c r="I70" s="4" t="s">
        <v>125</v>
      </c>
    </row>
    <row r="72" spans="1:9" ht="30">
      <c r="A72" s="1" t="s">
        <v>12</v>
      </c>
      <c r="B72" s="6" t="s">
        <v>0</v>
      </c>
      <c r="C72" s="6" t="s">
        <v>1</v>
      </c>
      <c r="D72" s="6" t="s">
        <v>2</v>
      </c>
      <c r="E72" s="6" t="s">
        <v>3</v>
      </c>
      <c r="F72" s="6" t="s">
        <v>4</v>
      </c>
      <c r="G72" s="6" t="s">
        <v>5</v>
      </c>
      <c r="H72" s="6" t="s">
        <v>6</v>
      </c>
      <c r="I72" s="6" t="s">
        <v>126</v>
      </c>
    </row>
    <row r="73" spans="1:9">
      <c r="A73" s="2">
        <v>1</v>
      </c>
      <c r="B73" s="10" t="s">
        <v>7</v>
      </c>
      <c r="C73" s="10" t="s">
        <v>8</v>
      </c>
      <c r="D73" s="10" t="s">
        <v>90</v>
      </c>
      <c r="E73" s="10" t="s">
        <v>91</v>
      </c>
      <c r="F73" s="10">
        <v>2017</v>
      </c>
      <c r="G73" s="10" t="s">
        <v>87</v>
      </c>
      <c r="H73" s="10" t="s">
        <v>73</v>
      </c>
      <c r="I73" s="10"/>
    </row>
    <row r="74" spans="1:9">
      <c r="A74" s="2">
        <v>2</v>
      </c>
      <c r="B74" s="10" t="s">
        <v>7</v>
      </c>
      <c r="C74" s="10" t="s">
        <v>8</v>
      </c>
      <c r="D74" s="10" t="s">
        <v>90</v>
      </c>
      <c r="E74" s="10" t="s">
        <v>92</v>
      </c>
      <c r="F74" s="10">
        <v>2017</v>
      </c>
      <c r="G74" s="10" t="s">
        <v>87</v>
      </c>
      <c r="H74" s="10" t="s">
        <v>73</v>
      </c>
      <c r="I74" s="10"/>
    </row>
    <row r="75" spans="1:9">
      <c r="A75" s="2">
        <v>3</v>
      </c>
      <c r="B75" s="10" t="s">
        <v>7</v>
      </c>
      <c r="C75" s="10" t="s">
        <v>8</v>
      </c>
      <c r="D75" s="10" t="s">
        <v>90</v>
      </c>
      <c r="E75" s="10" t="s">
        <v>93</v>
      </c>
      <c r="F75" s="10">
        <v>2017</v>
      </c>
      <c r="G75" s="10" t="s">
        <v>87</v>
      </c>
      <c r="H75" s="10" t="s">
        <v>73</v>
      </c>
      <c r="I75" s="10"/>
    </row>
    <row r="76" spans="1:9">
      <c r="A76" s="2">
        <v>4</v>
      </c>
      <c r="B76" s="10" t="s">
        <v>7</v>
      </c>
      <c r="C76" s="10" t="s">
        <v>8</v>
      </c>
      <c r="D76" s="10" t="s">
        <v>90</v>
      </c>
      <c r="E76" s="10" t="s">
        <v>94</v>
      </c>
      <c r="F76" s="10">
        <v>2017</v>
      </c>
      <c r="G76" s="10" t="s">
        <v>87</v>
      </c>
      <c r="H76" s="10" t="s">
        <v>73</v>
      </c>
      <c r="I76" s="10"/>
    </row>
    <row r="77" spans="1:9">
      <c r="A77" s="2">
        <v>5</v>
      </c>
      <c r="B77" s="10" t="s">
        <v>7</v>
      </c>
      <c r="C77" s="10" t="s">
        <v>8</v>
      </c>
      <c r="D77" s="10" t="s">
        <v>90</v>
      </c>
      <c r="E77" s="10" t="s">
        <v>95</v>
      </c>
      <c r="F77" s="10">
        <v>2017</v>
      </c>
      <c r="G77" s="10" t="s">
        <v>87</v>
      </c>
      <c r="H77" s="10" t="s">
        <v>73</v>
      </c>
      <c r="I77" s="10"/>
    </row>
    <row r="78" spans="1:9">
      <c r="A78" s="2">
        <v>6</v>
      </c>
      <c r="B78" s="10" t="s">
        <v>7</v>
      </c>
      <c r="C78" s="10" t="s">
        <v>8</v>
      </c>
      <c r="D78" s="10" t="s">
        <v>90</v>
      </c>
      <c r="E78" s="10" t="s">
        <v>96</v>
      </c>
      <c r="F78" s="10">
        <v>2017</v>
      </c>
      <c r="G78" s="10" t="s">
        <v>87</v>
      </c>
      <c r="H78" s="10" t="s">
        <v>73</v>
      </c>
      <c r="I78" s="10"/>
    </row>
    <row r="79" spans="1:9">
      <c r="A79" s="2">
        <v>7</v>
      </c>
      <c r="B79" s="10" t="s">
        <v>7</v>
      </c>
      <c r="C79" s="10" t="s">
        <v>8</v>
      </c>
      <c r="D79" s="10" t="s">
        <v>90</v>
      </c>
      <c r="E79" s="10" t="s">
        <v>97</v>
      </c>
      <c r="F79" s="10">
        <v>2017</v>
      </c>
      <c r="G79" s="10" t="s">
        <v>87</v>
      </c>
      <c r="H79" s="10" t="s">
        <v>73</v>
      </c>
      <c r="I79" s="10"/>
    </row>
    <row r="80" spans="1:9">
      <c r="A80" s="2">
        <v>8</v>
      </c>
      <c r="B80" s="10" t="s">
        <v>7</v>
      </c>
      <c r="C80" s="10" t="s">
        <v>8</v>
      </c>
      <c r="D80" s="10" t="s">
        <v>90</v>
      </c>
      <c r="E80" s="10" t="s">
        <v>98</v>
      </c>
      <c r="F80" s="10">
        <v>2017</v>
      </c>
      <c r="G80" s="10" t="s">
        <v>87</v>
      </c>
      <c r="H80" s="10" t="s">
        <v>73</v>
      </c>
      <c r="I80" s="10"/>
    </row>
    <row r="81" spans="1:9">
      <c r="A81" s="2">
        <v>9</v>
      </c>
      <c r="B81" s="10" t="s">
        <v>7</v>
      </c>
      <c r="C81" s="10" t="s">
        <v>8</v>
      </c>
      <c r="D81" s="10" t="s">
        <v>90</v>
      </c>
      <c r="E81" s="10" t="s">
        <v>99</v>
      </c>
      <c r="F81" s="10">
        <v>2017</v>
      </c>
      <c r="G81" s="10" t="s">
        <v>87</v>
      </c>
      <c r="H81" s="10" t="s">
        <v>73</v>
      </c>
      <c r="I81" s="10"/>
    </row>
    <row r="82" spans="1:9">
      <c r="A82" s="2">
        <v>10</v>
      </c>
      <c r="B82" s="10" t="s">
        <v>7</v>
      </c>
      <c r="C82" s="10" t="s">
        <v>8</v>
      </c>
      <c r="D82" s="10" t="s">
        <v>90</v>
      </c>
      <c r="E82" s="10" t="s">
        <v>100</v>
      </c>
      <c r="F82" s="10">
        <v>2017</v>
      </c>
      <c r="G82" s="10" t="s">
        <v>87</v>
      </c>
      <c r="H82" s="10" t="s">
        <v>73</v>
      </c>
      <c r="I82" s="10"/>
    </row>
    <row r="83" spans="1:9">
      <c r="A83" s="2">
        <v>11</v>
      </c>
      <c r="B83" s="10" t="s">
        <v>7</v>
      </c>
      <c r="C83" s="10" t="s">
        <v>8</v>
      </c>
      <c r="D83" s="10" t="s">
        <v>90</v>
      </c>
      <c r="E83" s="10" t="s">
        <v>101</v>
      </c>
      <c r="F83" s="10">
        <v>2017</v>
      </c>
      <c r="G83" s="10" t="s">
        <v>87</v>
      </c>
      <c r="H83" s="10" t="s">
        <v>73</v>
      </c>
      <c r="I83" s="10"/>
    </row>
    <row r="84" spans="1:9">
      <c r="A84" s="2">
        <v>12</v>
      </c>
      <c r="B84" s="10" t="s">
        <v>7</v>
      </c>
      <c r="C84" s="10" t="s">
        <v>8</v>
      </c>
      <c r="D84" s="10" t="s">
        <v>90</v>
      </c>
      <c r="E84" s="10" t="s">
        <v>102</v>
      </c>
      <c r="F84" s="10">
        <v>2017</v>
      </c>
      <c r="G84" s="10" t="s">
        <v>87</v>
      </c>
      <c r="H84" s="10" t="s">
        <v>73</v>
      </c>
      <c r="I84" s="10"/>
    </row>
    <row r="85" spans="1:9">
      <c r="A85" s="2">
        <v>13</v>
      </c>
      <c r="B85" s="10" t="s">
        <v>7</v>
      </c>
      <c r="C85" s="10" t="s">
        <v>8</v>
      </c>
      <c r="D85" s="10" t="s">
        <v>90</v>
      </c>
      <c r="E85" s="10" t="s">
        <v>103</v>
      </c>
      <c r="F85" s="10">
        <v>2017</v>
      </c>
      <c r="G85" s="10" t="s">
        <v>87</v>
      </c>
      <c r="H85" s="10" t="s">
        <v>73</v>
      </c>
      <c r="I85" s="10"/>
    </row>
    <row r="86" spans="1:9">
      <c r="A86" s="2">
        <v>14</v>
      </c>
      <c r="B86" s="10" t="s">
        <v>7</v>
      </c>
      <c r="C86" s="10" t="s">
        <v>8</v>
      </c>
      <c r="D86" s="10" t="s">
        <v>90</v>
      </c>
      <c r="E86" s="10" t="s">
        <v>104</v>
      </c>
      <c r="F86" s="10">
        <v>2017</v>
      </c>
      <c r="G86" s="10" t="s">
        <v>87</v>
      </c>
      <c r="H86" s="10" t="s">
        <v>73</v>
      </c>
      <c r="I86" s="10"/>
    </row>
    <row r="87" spans="1:9">
      <c r="A87" s="2">
        <v>15</v>
      </c>
      <c r="B87" s="10" t="s">
        <v>7</v>
      </c>
      <c r="C87" s="10" t="s">
        <v>8</v>
      </c>
      <c r="D87" s="10" t="s">
        <v>90</v>
      </c>
      <c r="E87" s="10" t="s">
        <v>105</v>
      </c>
      <c r="F87" s="10">
        <v>2017</v>
      </c>
      <c r="G87" s="10" t="s">
        <v>87</v>
      </c>
      <c r="H87" s="10" t="s">
        <v>73</v>
      </c>
      <c r="I87" s="10"/>
    </row>
    <row r="88" spans="1:9">
      <c r="A88" s="2">
        <v>16</v>
      </c>
      <c r="B88" s="10" t="s">
        <v>7</v>
      </c>
      <c r="C88" s="10" t="s">
        <v>8</v>
      </c>
      <c r="D88" s="10" t="s">
        <v>90</v>
      </c>
      <c r="E88" s="10" t="s">
        <v>106</v>
      </c>
      <c r="F88" s="10">
        <v>2017</v>
      </c>
      <c r="G88" s="10" t="s">
        <v>87</v>
      </c>
      <c r="H88" s="10" t="s">
        <v>73</v>
      </c>
      <c r="I88" s="10"/>
    </row>
    <row r="89" spans="1:9">
      <c r="A89" s="2">
        <v>17</v>
      </c>
      <c r="B89" s="10" t="s">
        <v>7</v>
      </c>
      <c r="C89" s="10" t="s">
        <v>8</v>
      </c>
      <c r="D89" s="10" t="s">
        <v>90</v>
      </c>
      <c r="E89" s="10" t="s">
        <v>103</v>
      </c>
      <c r="F89" s="10">
        <v>2018</v>
      </c>
      <c r="G89" s="10" t="s">
        <v>87</v>
      </c>
      <c r="H89" s="10" t="s">
        <v>73</v>
      </c>
      <c r="I89" s="10"/>
    </row>
    <row r="90" spans="1:9">
      <c r="A90" s="2">
        <v>18</v>
      </c>
      <c r="B90" s="10" t="s">
        <v>7</v>
      </c>
      <c r="C90" s="10" t="s">
        <v>8</v>
      </c>
      <c r="D90" s="10" t="s">
        <v>90</v>
      </c>
      <c r="E90" s="10" t="s">
        <v>104</v>
      </c>
      <c r="F90" s="10">
        <v>2018</v>
      </c>
      <c r="G90" s="10" t="s">
        <v>87</v>
      </c>
      <c r="H90" s="10" t="s">
        <v>73</v>
      </c>
      <c r="I90" s="10"/>
    </row>
    <row r="91" spans="1:9">
      <c r="A91" s="2">
        <v>19</v>
      </c>
      <c r="B91" s="10" t="s">
        <v>7</v>
      </c>
      <c r="C91" s="10" t="s">
        <v>8</v>
      </c>
      <c r="D91" s="10" t="s">
        <v>90</v>
      </c>
      <c r="E91" s="10" t="s">
        <v>106</v>
      </c>
      <c r="F91" s="10">
        <v>2018</v>
      </c>
      <c r="G91" s="10" t="s">
        <v>87</v>
      </c>
      <c r="H91" s="10" t="s">
        <v>73</v>
      </c>
      <c r="I91" s="10"/>
    </row>
    <row r="92" spans="1:9">
      <c r="A92" s="2">
        <v>20</v>
      </c>
      <c r="B92" s="10" t="s">
        <v>7</v>
      </c>
      <c r="C92" s="10" t="s">
        <v>8</v>
      </c>
      <c r="D92" s="10" t="s">
        <v>90</v>
      </c>
      <c r="E92" s="10" t="s">
        <v>105</v>
      </c>
      <c r="F92" s="10">
        <v>2018</v>
      </c>
      <c r="G92" s="10" t="s">
        <v>87</v>
      </c>
      <c r="H92" s="10" t="s">
        <v>73</v>
      </c>
      <c r="I92" s="10"/>
    </row>
    <row r="93" spans="1:9" ht="28.5">
      <c r="A93" s="2">
        <v>21</v>
      </c>
      <c r="B93" s="13" t="s">
        <v>7</v>
      </c>
      <c r="C93" s="13" t="s">
        <v>74</v>
      </c>
      <c r="D93" s="15" t="s">
        <v>85</v>
      </c>
      <c r="E93" s="13" t="s">
        <v>86</v>
      </c>
      <c r="F93" s="13">
        <v>2017</v>
      </c>
      <c r="G93" s="13" t="s">
        <v>87</v>
      </c>
      <c r="H93" s="13" t="s">
        <v>73</v>
      </c>
      <c r="I93" s="10"/>
    </row>
    <row r="94" spans="1:9">
      <c r="A94" s="23"/>
      <c r="B94" s="24"/>
      <c r="C94" s="24"/>
      <c r="D94" s="25"/>
      <c r="E94" s="24"/>
      <c r="F94" s="24"/>
      <c r="G94" s="24"/>
      <c r="H94" s="24"/>
      <c r="I94" s="22"/>
    </row>
    <row r="95" spans="1:9">
      <c r="A95" t="s">
        <v>133</v>
      </c>
    </row>
    <row r="96" spans="1:9" ht="45">
      <c r="B96" s="27" t="s">
        <v>130</v>
      </c>
      <c r="C96" s="27" t="s">
        <v>131</v>
      </c>
      <c r="D96" s="27" t="s">
        <v>132</v>
      </c>
      <c r="F96" s="9"/>
      <c r="I96"/>
    </row>
    <row r="97" spans="1:9" ht="15">
      <c r="A97" s="28"/>
      <c r="B97" s="28">
        <v>10</v>
      </c>
      <c r="C97" s="29"/>
      <c r="D97" s="10"/>
      <c r="F97" s="9"/>
      <c r="I97"/>
    </row>
    <row r="99" spans="1:9">
      <c r="B99" s="16" t="s">
        <v>136</v>
      </c>
      <c r="G99" s="9"/>
    </row>
    <row r="100" spans="1:9" ht="15">
      <c r="D100" s="8"/>
      <c r="H100" s="9"/>
    </row>
    <row r="101" spans="1:9" ht="15">
      <c r="D101" s="8"/>
      <c r="H101" s="9"/>
    </row>
    <row r="102" spans="1:9" ht="15">
      <c r="D102" s="8"/>
      <c r="H102" s="9"/>
    </row>
    <row r="103" spans="1:9" ht="15">
      <c r="C103" s="18" t="s">
        <v>127</v>
      </c>
      <c r="D103" s="8"/>
      <c r="E103" s="18" t="s">
        <v>128</v>
      </c>
      <c r="H103" s="9"/>
    </row>
    <row r="104" spans="1:9" ht="15">
      <c r="D104" s="8"/>
      <c r="H104" s="9"/>
    </row>
    <row r="105" spans="1:9" ht="15">
      <c r="D105" s="8"/>
      <c r="H105" s="9"/>
    </row>
    <row r="106" spans="1:9" ht="15">
      <c r="D106" s="8"/>
      <c r="H106" s="9"/>
    </row>
    <row r="107" spans="1:9" ht="15">
      <c r="D107" s="8"/>
      <c r="H107" s="9"/>
    </row>
    <row r="108" spans="1:9" ht="15">
      <c r="D108" s="8" t="s">
        <v>122</v>
      </c>
      <c r="H108" s="9"/>
      <c r="I108" s="4" t="s">
        <v>125</v>
      </c>
    </row>
    <row r="110" spans="1:9" ht="30">
      <c r="A110" s="1" t="s">
        <v>12</v>
      </c>
      <c r="B110" s="6" t="s">
        <v>0</v>
      </c>
      <c r="C110" s="6" t="s">
        <v>1</v>
      </c>
      <c r="D110" s="6" t="s">
        <v>2</v>
      </c>
      <c r="E110" s="6" t="s">
        <v>3</v>
      </c>
      <c r="F110" s="6" t="s">
        <v>4</v>
      </c>
      <c r="G110" s="6" t="s">
        <v>5</v>
      </c>
      <c r="H110" s="6" t="s">
        <v>6</v>
      </c>
      <c r="I110" s="6" t="s">
        <v>126</v>
      </c>
    </row>
    <row r="111" spans="1:9">
      <c r="A111" s="2">
        <v>1</v>
      </c>
      <c r="B111" s="10" t="s">
        <v>7</v>
      </c>
      <c r="C111" s="10" t="s">
        <v>8</v>
      </c>
      <c r="D111" s="10" t="s">
        <v>65</v>
      </c>
      <c r="E111" s="10" t="s">
        <v>66</v>
      </c>
      <c r="F111" s="10">
        <v>2013</v>
      </c>
      <c r="G111" s="10" t="s">
        <v>67</v>
      </c>
      <c r="H111" s="10" t="s">
        <v>64</v>
      </c>
      <c r="I111" s="10"/>
    </row>
    <row r="112" spans="1:9">
      <c r="A112" s="2">
        <v>2</v>
      </c>
      <c r="B112" s="10" t="s">
        <v>7</v>
      </c>
      <c r="C112" s="10" t="s">
        <v>8</v>
      </c>
      <c r="D112" s="10" t="s">
        <v>68</v>
      </c>
      <c r="E112" s="10" t="s">
        <v>69</v>
      </c>
      <c r="F112" s="10">
        <v>2015</v>
      </c>
      <c r="G112" s="10" t="s">
        <v>70</v>
      </c>
      <c r="H112" s="10" t="s">
        <v>64</v>
      </c>
      <c r="I112" s="10"/>
    </row>
    <row r="113" spans="1:9">
      <c r="A113" s="2">
        <v>3</v>
      </c>
      <c r="B113" s="10" t="s">
        <v>7</v>
      </c>
      <c r="C113" s="10" t="s">
        <v>8</v>
      </c>
      <c r="D113" s="10" t="s">
        <v>68</v>
      </c>
      <c r="E113" s="10" t="s">
        <v>71</v>
      </c>
      <c r="F113" s="10">
        <v>2015</v>
      </c>
      <c r="G113" s="10" t="s">
        <v>70</v>
      </c>
      <c r="H113" s="10" t="s">
        <v>64</v>
      </c>
      <c r="I113" s="10"/>
    </row>
    <row r="114" spans="1:9">
      <c r="A114" s="2">
        <v>4</v>
      </c>
      <c r="B114" s="10" t="s">
        <v>7</v>
      </c>
      <c r="C114" s="10" t="s">
        <v>8</v>
      </c>
      <c r="D114" s="10" t="s">
        <v>68</v>
      </c>
      <c r="E114" s="10" t="s">
        <v>72</v>
      </c>
      <c r="F114" s="10">
        <v>2015</v>
      </c>
      <c r="G114" s="10" t="s">
        <v>70</v>
      </c>
      <c r="H114" s="10" t="s">
        <v>64</v>
      </c>
      <c r="I114" s="10"/>
    </row>
    <row r="115" spans="1:9">
      <c r="A115" s="23"/>
      <c r="B115" s="22"/>
      <c r="C115" s="22"/>
      <c r="D115" s="22"/>
      <c r="E115" s="22"/>
      <c r="F115" s="22"/>
      <c r="G115" s="22"/>
      <c r="H115" s="22"/>
      <c r="I115" s="22"/>
    </row>
    <row r="116" spans="1:9">
      <c r="A116" t="s">
        <v>134</v>
      </c>
    </row>
    <row r="117" spans="1:9" ht="45">
      <c r="B117" s="27" t="s">
        <v>130</v>
      </c>
      <c r="C117" s="27" t="s">
        <v>131</v>
      </c>
      <c r="D117" s="27" t="s">
        <v>132</v>
      </c>
      <c r="F117" s="9"/>
      <c r="I117"/>
    </row>
    <row r="118" spans="1:9" ht="15">
      <c r="A118" s="28"/>
      <c r="B118" s="28">
        <v>10</v>
      </c>
      <c r="C118" s="29"/>
      <c r="D118" s="10"/>
      <c r="F118" s="9"/>
      <c r="I118"/>
    </row>
    <row r="120" spans="1:9">
      <c r="B120" s="16" t="s">
        <v>136</v>
      </c>
      <c r="G120" s="9"/>
    </row>
    <row r="121" spans="1:9" ht="15">
      <c r="D121" s="8"/>
      <c r="H121" s="9"/>
    </row>
    <row r="122" spans="1:9" ht="15">
      <c r="D122" s="8"/>
      <c r="H122" s="9"/>
    </row>
    <row r="123" spans="1:9" ht="15">
      <c r="D123" s="8"/>
      <c r="H123" s="9"/>
    </row>
    <row r="124" spans="1:9" ht="15">
      <c r="C124" s="18" t="s">
        <v>127</v>
      </c>
      <c r="D124" s="8"/>
      <c r="E124" s="18" t="s">
        <v>128</v>
      </c>
      <c r="H124" s="9"/>
    </row>
    <row r="125" spans="1:9" ht="15">
      <c r="D125" s="8"/>
      <c r="H125" s="9"/>
    </row>
    <row r="126" spans="1:9" ht="15">
      <c r="D126" s="8"/>
      <c r="H126" s="9"/>
    </row>
    <row r="127" spans="1:9" ht="15">
      <c r="D127" s="8"/>
      <c r="H127" s="9"/>
    </row>
    <row r="128" spans="1:9" ht="15">
      <c r="D128" s="8"/>
      <c r="H128" s="9"/>
    </row>
    <row r="129" spans="1:9" ht="15">
      <c r="D129" s="8"/>
      <c r="H129" s="9"/>
    </row>
    <row r="130" spans="1:9" ht="15">
      <c r="D130" s="8" t="s">
        <v>123</v>
      </c>
      <c r="H130" s="9"/>
      <c r="I130" s="4" t="s">
        <v>125</v>
      </c>
    </row>
    <row r="132" spans="1:9" ht="30">
      <c r="A132" s="1" t="s">
        <v>12</v>
      </c>
      <c r="B132" s="6" t="s">
        <v>0</v>
      </c>
      <c r="C132" s="6" t="s">
        <v>1</v>
      </c>
      <c r="D132" s="6" t="s">
        <v>2</v>
      </c>
      <c r="E132" s="6" t="s">
        <v>3</v>
      </c>
      <c r="F132" s="6" t="s">
        <v>4</v>
      </c>
      <c r="G132" s="6" t="s">
        <v>5</v>
      </c>
      <c r="H132" s="6" t="s">
        <v>6</v>
      </c>
      <c r="I132" s="6" t="s">
        <v>126</v>
      </c>
    </row>
    <row r="133" spans="1:9">
      <c r="A133" s="2">
        <v>1</v>
      </c>
      <c r="B133" s="13" t="s">
        <v>7</v>
      </c>
      <c r="C133" s="13" t="s">
        <v>74</v>
      </c>
      <c r="D133" s="13" t="s">
        <v>79</v>
      </c>
      <c r="E133" s="13" t="s">
        <v>80</v>
      </c>
      <c r="F133" s="13">
        <v>2015</v>
      </c>
      <c r="G133" s="13" t="s">
        <v>81</v>
      </c>
      <c r="H133" s="13" t="s">
        <v>82</v>
      </c>
      <c r="I133" s="10"/>
    </row>
    <row r="134" spans="1:9">
      <c r="A134" s="2">
        <v>2</v>
      </c>
      <c r="B134" s="13" t="str">
        <f t="shared" ref="B134:B157" si="1">"12 mies."</f>
        <v>12 mies.</v>
      </c>
      <c r="C134" s="13" t="str">
        <f t="shared" ref="C134:C157" si="2">"Kardiomonitor"</f>
        <v>Kardiomonitor</v>
      </c>
      <c r="D134" s="13" t="str">
        <f t="shared" ref="D134:D157" si="3">"FX3000MD"</f>
        <v>FX3000MD</v>
      </c>
      <c r="E134" s="13" t="str">
        <f>"05203725"</f>
        <v>05203725</v>
      </c>
      <c r="F134" s="13">
        <v>2020</v>
      </c>
      <c r="G134" s="13" t="str">
        <f t="shared" ref="G134:G157" si="4">"EMTEL Śliwa Sp.k."</f>
        <v>EMTEL Śliwa Sp.k.</v>
      </c>
      <c r="H134" s="13" t="str">
        <f>"Blok Porodowy"</f>
        <v>Blok Porodowy</v>
      </c>
      <c r="I134" s="10"/>
    </row>
    <row r="135" spans="1:9">
      <c r="A135" s="2">
        <v>3</v>
      </c>
      <c r="B135" s="13" t="str">
        <f t="shared" si="1"/>
        <v>12 mies.</v>
      </c>
      <c r="C135" s="13" t="str">
        <f t="shared" si="2"/>
        <v>Kardiomonitor</v>
      </c>
      <c r="D135" s="13" t="str">
        <f t="shared" si="3"/>
        <v>FX3000MD</v>
      </c>
      <c r="E135" s="13" t="str">
        <f>"05203727"</f>
        <v>05203727</v>
      </c>
      <c r="F135" s="13">
        <v>2020</v>
      </c>
      <c r="G135" s="13" t="str">
        <f t="shared" si="4"/>
        <v>EMTEL Śliwa Sp.k.</v>
      </c>
      <c r="H135" s="13" t="str">
        <f>"Blok Porodowy"</f>
        <v>Blok Porodowy</v>
      </c>
      <c r="I135" s="10"/>
    </row>
    <row r="136" spans="1:9">
      <c r="A136" s="2">
        <v>4</v>
      </c>
      <c r="B136" s="13" t="str">
        <f t="shared" si="1"/>
        <v>12 mies.</v>
      </c>
      <c r="C136" s="13" t="str">
        <f t="shared" si="2"/>
        <v>Kardiomonitor</v>
      </c>
      <c r="D136" s="13" t="str">
        <f t="shared" si="3"/>
        <v>FX3000MD</v>
      </c>
      <c r="E136" s="13" t="str">
        <f>"12151279"</f>
        <v>12151279</v>
      </c>
      <c r="F136" s="13">
        <v>2015</v>
      </c>
      <c r="G136" s="13" t="str">
        <f t="shared" si="4"/>
        <v>EMTEL Śliwa Sp.k.</v>
      </c>
      <c r="H136" s="13" t="str">
        <f t="shared" ref="H136:H149" si="5">"Oddział Kardiologiczno Internistyczny"</f>
        <v>Oddział Kardiologiczno Internistyczny</v>
      </c>
      <c r="I136" s="10"/>
    </row>
    <row r="137" spans="1:9">
      <c r="A137" s="2">
        <v>5</v>
      </c>
      <c r="B137" s="13" t="str">
        <f t="shared" si="1"/>
        <v>12 mies.</v>
      </c>
      <c r="C137" s="13" t="str">
        <f t="shared" si="2"/>
        <v>Kardiomonitor</v>
      </c>
      <c r="D137" s="13" t="str">
        <f t="shared" si="3"/>
        <v>FX3000MD</v>
      </c>
      <c r="E137" s="13" t="str">
        <f>"12151282"</f>
        <v>12151282</v>
      </c>
      <c r="F137" s="13">
        <v>2015</v>
      </c>
      <c r="G137" s="13" t="str">
        <f t="shared" si="4"/>
        <v>EMTEL Śliwa Sp.k.</v>
      </c>
      <c r="H137" s="13" t="str">
        <f t="shared" si="5"/>
        <v>Oddział Kardiologiczno Internistyczny</v>
      </c>
      <c r="I137" s="10"/>
    </row>
    <row r="138" spans="1:9">
      <c r="A138" s="2">
        <v>6</v>
      </c>
      <c r="B138" s="13" t="str">
        <f t="shared" si="1"/>
        <v>12 mies.</v>
      </c>
      <c r="C138" s="13" t="str">
        <f t="shared" si="2"/>
        <v>Kardiomonitor</v>
      </c>
      <c r="D138" s="13" t="str">
        <f t="shared" si="3"/>
        <v>FX3000MD</v>
      </c>
      <c r="E138" s="13" t="str">
        <f>"12151280"</f>
        <v>12151280</v>
      </c>
      <c r="F138" s="13">
        <v>2015</v>
      </c>
      <c r="G138" s="13" t="str">
        <f t="shared" si="4"/>
        <v>EMTEL Śliwa Sp.k.</v>
      </c>
      <c r="H138" s="13" t="str">
        <f t="shared" si="5"/>
        <v>Oddział Kardiologiczno Internistyczny</v>
      </c>
      <c r="I138" s="10"/>
    </row>
    <row r="139" spans="1:9">
      <c r="A139" s="2">
        <v>7</v>
      </c>
      <c r="B139" s="13" t="str">
        <f t="shared" si="1"/>
        <v>12 mies.</v>
      </c>
      <c r="C139" s="13" t="str">
        <f t="shared" si="2"/>
        <v>Kardiomonitor</v>
      </c>
      <c r="D139" s="13" t="str">
        <f t="shared" si="3"/>
        <v>FX3000MD</v>
      </c>
      <c r="E139" s="13" t="str">
        <f>"12151281"</f>
        <v>12151281</v>
      </c>
      <c r="F139" s="13">
        <v>2015</v>
      </c>
      <c r="G139" s="13" t="str">
        <f t="shared" si="4"/>
        <v>EMTEL Śliwa Sp.k.</v>
      </c>
      <c r="H139" s="13" t="str">
        <f t="shared" si="5"/>
        <v>Oddział Kardiologiczno Internistyczny</v>
      </c>
      <c r="I139" s="10"/>
    </row>
    <row r="140" spans="1:9">
      <c r="A140" s="2">
        <v>8</v>
      </c>
      <c r="B140" s="13" t="str">
        <f t="shared" si="1"/>
        <v>12 mies.</v>
      </c>
      <c r="C140" s="13" t="str">
        <f t="shared" si="2"/>
        <v>Kardiomonitor</v>
      </c>
      <c r="D140" s="13" t="str">
        <f t="shared" si="3"/>
        <v>FX3000MD</v>
      </c>
      <c r="E140" s="13" t="str">
        <f>"11161508"</f>
        <v>11161508</v>
      </c>
      <c r="F140" s="13">
        <v>2016</v>
      </c>
      <c r="G140" s="13" t="str">
        <f t="shared" si="4"/>
        <v>EMTEL Śliwa Sp.k.</v>
      </c>
      <c r="H140" s="13" t="str">
        <f t="shared" si="5"/>
        <v>Oddział Kardiologiczno Internistyczny</v>
      </c>
      <c r="I140" s="10"/>
    </row>
    <row r="141" spans="1:9">
      <c r="A141" s="2">
        <v>9</v>
      </c>
      <c r="B141" s="13" t="str">
        <f t="shared" si="1"/>
        <v>12 mies.</v>
      </c>
      <c r="C141" s="13" t="str">
        <f t="shared" si="2"/>
        <v>Kardiomonitor</v>
      </c>
      <c r="D141" s="13" t="str">
        <f t="shared" si="3"/>
        <v>FX3000MD</v>
      </c>
      <c r="E141" s="13" t="str">
        <f>"11161509"</f>
        <v>11161509</v>
      </c>
      <c r="F141" s="13">
        <v>2016</v>
      </c>
      <c r="G141" s="13" t="str">
        <f t="shared" si="4"/>
        <v>EMTEL Śliwa Sp.k.</v>
      </c>
      <c r="H141" s="13" t="str">
        <f t="shared" si="5"/>
        <v>Oddział Kardiologiczno Internistyczny</v>
      </c>
      <c r="I141" s="10"/>
    </row>
    <row r="142" spans="1:9">
      <c r="A142" s="2">
        <v>10</v>
      </c>
      <c r="B142" s="13" t="str">
        <f t="shared" si="1"/>
        <v>12 mies.</v>
      </c>
      <c r="C142" s="13" t="str">
        <f t="shared" si="2"/>
        <v>Kardiomonitor</v>
      </c>
      <c r="D142" s="13" t="str">
        <f t="shared" si="3"/>
        <v>FX3000MD</v>
      </c>
      <c r="E142" s="13" t="str">
        <f>"11161510"</f>
        <v>11161510</v>
      </c>
      <c r="F142" s="13">
        <v>2016</v>
      </c>
      <c r="G142" s="13" t="str">
        <f t="shared" si="4"/>
        <v>EMTEL Śliwa Sp.k.</v>
      </c>
      <c r="H142" s="13" t="str">
        <f t="shared" si="5"/>
        <v>Oddział Kardiologiczno Internistyczny</v>
      </c>
      <c r="I142" s="10"/>
    </row>
    <row r="143" spans="1:9">
      <c r="A143" s="2">
        <v>11</v>
      </c>
      <c r="B143" s="13" t="str">
        <f t="shared" si="1"/>
        <v>12 mies.</v>
      </c>
      <c r="C143" s="13" t="str">
        <f t="shared" si="2"/>
        <v>Kardiomonitor</v>
      </c>
      <c r="D143" s="13" t="str">
        <f t="shared" si="3"/>
        <v>FX3000MD</v>
      </c>
      <c r="E143" s="13" t="str">
        <f>"11161511"</f>
        <v>11161511</v>
      </c>
      <c r="F143" s="13">
        <v>2016</v>
      </c>
      <c r="G143" s="13" t="str">
        <f t="shared" si="4"/>
        <v>EMTEL Śliwa Sp.k.</v>
      </c>
      <c r="H143" s="13" t="str">
        <f t="shared" si="5"/>
        <v>Oddział Kardiologiczno Internistyczny</v>
      </c>
      <c r="I143" s="10"/>
    </row>
    <row r="144" spans="1:9">
      <c r="A144" s="2">
        <v>12</v>
      </c>
      <c r="B144" s="13" t="str">
        <f t="shared" si="1"/>
        <v>12 mies.</v>
      </c>
      <c r="C144" s="13" t="str">
        <f t="shared" si="2"/>
        <v>Kardiomonitor</v>
      </c>
      <c r="D144" s="13" t="str">
        <f t="shared" si="3"/>
        <v>FX3000MD</v>
      </c>
      <c r="E144" s="13" t="str">
        <f>"11161512"</f>
        <v>11161512</v>
      </c>
      <c r="F144" s="13">
        <v>2016</v>
      </c>
      <c r="G144" s="13" t="str">
        <f t="shared" si="4"/>
        <v>EMTEL Śliwa Sp.k.</v>
      </c>
      <c r="H144" s="13" t="str">
        <f t="shared" si="5"/>
        <v>Oddział Kardiologiczno Internistyczny</v>
      </c>
      <c r="I144" s="10"/>
    </row>
    <row r="145" spans="1:9">
      <c r="A145" s="2">
        <v>13</v>
      </c>
      <c r="B145" s="13" t="str">
        <f t="shared" si="1"/>
        <v>12 mies.</v>
      </c>
      <c r="C145" s="13" t="str">
        <f t="shared" si="2"/>
        <v>Kardiomonitor</v>
      </c>
      <c r="D145" s="13" t="str">
        <f t="shared" si="3"/>
        <v>FX3000MD</v>
      </c>
      <c r="E145" s="13" t="str">
        <f>"11161507"</f>
        <v>11161507</v>
      </c>
      <c r="F145" s="13">
        <v>2016</v>
      </c>
      <c r="G145" s="13" t="str">
        <f t="shared" si="4"/>
        <v>EMTEL Śliwa Sp.k.</v>
      </c>
      <c r="H145" s="13" t="str">
        <f t="shared" si="5"/>
        <v>Oddział Kardiologiczno Internistyczny</v>
      </c>
      <c r="I145" s="10"/>
    </row>
    <row r="146" spans="1:9">
      <c r="A146" s="2">
        <v>14</v>
      </c>
      <c r="B146" s="13" t="str">
        <f t="shared" si="1"/>
        <v>12 mies.</v>
      </c>
      <c r="C146" s="13" t="str">
        <f t="shared" si="2"/>
        <v>Kardiomonitor</v>
      </c>
      <c r="D146" s="13" t="str">
        <f t="shared" si="3"/>
        <v>FX3000MD</v>
      </c>
      <c r="E146" s="13" t="str">
        <f>"11161506"</f>
        <v>11161506</v>
      </c>
      <c r="F146" s="13">
        <v>2016</v>
      </c>
      <c r="G146" s="13" t="str">
        <f t="shared" si="4"/>
        <v>EMTEL Śliwa Sp.k.</v>
      </c>
      <c r="H146" s="13" t="str">
        <f t="shared" si="5"/>
        <v>Oddział Kardiologiczno Internistyczny</v>
      </c>
      <c r="I146" s="10"/>
    </row>
    <row r="147" spans="1:9">
      <c r="A147" s="2">
        <v>15</v>
      </c>
      <c r="B147" s="13" t="str">
        <f t="shared" si="1"/>
        <v>12 mies.</v>
      </c>
      <c r="C147" s="13" t="str">
        <f t="shared" si="2"/>
        <v>Kardiomonitor</v>
      </c>
      <c r="D147" s="13" t="str">
        <f t="shared" si="3"/>
        <v>FX3000MD</v>
      </c>
      <c r="E147" s="13" t="str">
        <f>"11161505"</f>
        <v>11161505</v>
      </c>
      <c r="F147" s="13">
        <v>2016</v>
      </c>
      <c r="G147" s="13" t="str">
        <f t="shared" si="4"/>
        <v>EMTEL Śliwa Sp.k.</v>
      </c>
      <c r="H147" s="13" t="str">
        <f t="shared" si="5"/>
        <v>Oddział Kardiologiczno Internistyczny</v>
      </c>
      <c r="I147" s="10"/>
    </row>
    <row r="148" spans="1:9">
      <c r="A148" s="2">
        <v>16</v>
      </c>
      <c r="B148" s="13" t="str">
        <f t="shared" si="1"/>
        <v>12 mies.</v>
      </c>
      <c r="C148" s="13" t="str">
        <f t="shared" si="2"/>
        <v>Kardiomonitor</v>
      </c>
      <c r="D148" s="13" t="str">
        <f t="shared" si="3"/>
        <v>FX3000MD</v>
      </c>
      <c r="E148" s="13" t="str">
        <f>"07182335"</f>
        <v>07182335</v>
      </c>
      <c r="F148" s="13">
        <v>2018</v>
      </c>
      <c r="G148" s="13" t="str">
        <f t="shared" si="4"/>
        <v>EMTEL Śliwa Sp.k.</v>
      </c>
      <c r="H148" s="13" t="str">
        <f t="shared" si="5"/>
        <v>Oddział Kardiologiczno Internistyczny</v>
      </c>
      <c r="I148" s="10"/>
    </row>
    <row r="149" spans="1:9">
      <c r="A149" s="2">
        <v>17</v>
      </c>
      <c r="B149" s="13" t="str">
        <f t="shared" si="1"/>
        <v>12 mies.</v>
      </c>
      <c r="C149" s="13" t="str">
        <f t="shared" si="2"/>
        <v>Kardiomonitor</v>
      </c>
      <c r="D149" s="13" t="str">
        <f t="shared" si="3"/>
        <v>FX3000MD</v>
      </c>
      <c r="E149" s="13" t="str">
        <f>"07182334"</f>
        <v>07182334</v>
      </c>
      <c r="F149" s="13">
        <v>2018</v>
      </c>
      <c r="G149" s="13" t="str">
        <f t="shared" si="4"/>
        <v>EMTEL Śliwa Sp.k.</v>
      </c>
      <c r="H149" s="13" t="str">
        <f t="shared" si="5"/>
        <v>Oddział Kardiologiczno Internistyczny</v>
      </c>
      <c r="I149" s="10"/>
    </row>
    <row r="150" spans="1:9">
      <c r="A150" s="2">
        <v>18</v>
      </c>
      <c r="B150" s="13" t="str">
        <f t="shared" si="1"/>
        <v>12 mies.</v>
      </c>
      <c r="C150" s="13" t="str">
        <f t="shared" si="2"/>
        <v>Kardiomonitor</v>
      </c>
      <c r="D150" s="13" t="str">
        <f t="shared" si="3"/>
        <v>FX3000MD</v>
      </c>
      <c r="E150" s="12" t="s">
        <v>107</v>
      </c>
      <c r="F150" s="13">
        <v>2020</v>
      </c>
      <c r="G150" s="13" t="str">
        <f t="shared" si="4"/>
        <v>EMTEL Śliwa Sp.k.</v>
      </c>
      <c r="H150" s="14" t="s">
        <v>26</v>
      </c>
      <c r="I150" s="10"/>
    </row>
    <row r="151" spans="1:9">
      <c r="A151" s="2">
        <v>19</v>
      </c>
      <c r="B151" s="13" t="str">
        <f t="shared" si="1"/>
        <v>12 mies.</v>
      </c>
      <c r="C151" s="13" t="str">
        <f t="shared" si="2"/>
        <v>Kardiomonitor</v>
      </c>
      <c r="D151" s="13" t="str">
        <f t="shared" si="3"/>
        <v>FX3000MD</v>
      </c>
      <c r="E151" s="12" t="s">
        <v>108</v>
      </c>
      <c r="F151" s="13">
        <v>2020</v>
      </c>
      <c r="G151" s="13" t="str">
        <f t="shared" si="4"/>
        <v>EMTEL Śliwa Sp.k.</v>
      </c>
      <c r="H151" s="14" t="s">
        <v>26</v>
      </c>
      <c r="I151" s="10"/>
    </row>
    <row r="152" spans="1:9">
      <c r="A152" s="2">
        <v>20</v>
      </c>
      <c r="B152" s="13" t="str">
        <f t="shared" si="1"/>
        <v>12 mies.</v>
      </c>
      <c r="C152" s="13" t="str">
        <f t="shared" si="2"/>
        <v>Kardiomonitor</v>
      </c>
      <c r="D152" s="13" t="str">
        <f t="shared" si="3"/>
        <v>FX3000MD</v>
      </c>
      <c r="E152" s="12" t="s">
        <v>109</v>
      </c>
      <c r="F152" s="13">
        <v>2020</v>
      </c>
      <c r="G152" s="13" t="str">
        <f t="shared" si="4"/>
        <v>EMTEL Śliwa Sp.k.</v>
      </c>
      <c r="H152" s="14" t="s">
        <v>26</v>
      </c>
      <c r="I152" s="10"/>
    </row>
    <row r="153" spans="1:9">
      <c r="A153" s="2">
        <v>21</v>
      </c>
      <c r="B153" s="13" t="str">
        <f t="shared" si="1"/>
        <v>12 mies.</v>
      </c>
      <c r="C153" s="13" t="str">
        <f t="shared" si="2"/>
        <v>Kardiomonitor</v>
      </c>
      <c r="D153" s="13" t="str">
        <f t="shared" si="3"/>
        <v>FX3000MD</v>
      </c>
      <c r="E153" s="12" t="s">
        <v>110</v>
      </c>
      <c r="F153" s="13">
        <v>2020</v>
      </c>
      <c r="G153" s="13" t="str">
        <f t="shared" si="4"/>
        <v>EMTEL Śliwa Sp.k.</v>
      </c>
      <c r="H153" s="14" t="s">
        <v>26</v>
      </c>
      <c r="I153" s="10"/>
    </row>
    <row r="154" spans="1:9">
      <c r="A154" s="2">
        <v>22</v>
      </c>
      <c r="B154" s="13" t="str">
        <f t="shared" si="1"/>
        <v>12 mies.</v>
      </c>
      <c r="C154" s="13" t="str">
        <f t="shared" si="2"/>
        <v>Kardiomonitor</v>
      </c>
      <c r="D154" s="13" t="str">
        <f t="shared" si="3"/>
        <v>FX3000MD</v>
      </c>
      <c r="E154" s="12" t="s">
        <v>111</v>
      </c>
      <c r="F154" s="13">
        <v>2020</v>
      </c>
      <c r="G154" s="13" t="str">
        <f t="shared" si="4"/>
        <v>EMTEL Śliwa Sp.k.</v>
      </c>
      <c r="H154" s="14" t="s">
        <v>16</v>
      </c>
      <c r="I154" s="10"/>
    </row>
    <row r="155" spans="1:9">
      <c r="A155" s="2">
        <v>23</v>
      </c>
      <c r="B155" s="13" t="str">
        <f t="shared" si="1"/>
        <v>12 mies.</v>
      </c>
      <c r="C155" s="13" t="str">
        <f t="shared" si="2"/>
        <v>Kardiomonitor</v>
      </c>
      <c r="D155" s="13" t="str">
        <f t="shared" si="3"/>
        <v>FX3000MD</v>
      </c>
      <c r="E155" s="12" t="s">
        <v>112</v>
      </c>
      <c r="F155" s="13">
        <v>2020</v>
      </c>
      <c r="G155" s="13" t="str">
        <f t="shared" si="4"/>
        <v>EMTEL Śliwa Sp.k.</v>
      </c>
      <c r="H155" s="14" t="s">
        <v>16</v>
      </c>
      <c r="I155" s="10"/>
    </row>
    <row r="156" spans="1:9">
      <c r="A156" s="2">
        <v>24</v>
      </c>
      <c r="B156" s="13" t="str">
        <f t="shared" si="1"/>
        <v>12 mies.</v>
      </c>
      <c r="C156" s="13" t="str">
        <f t="shared" si="2"/>
        <v>Kardiomonitor</v>
      </c>
      <c r="D156" s="13" t="str">
        <f t="shared" si="3"/>
        <v>FX3000MD</v>
      </c>
      <c r="E156" s="12" t="s">
        <v>113</v>
      </c>
      <c r="F156" s="13">
        <v>2020</v>
      </c>
      <c r="G156" s="13" t="str">
        <f t="shared" si="4"/>
        <v>EMTEL Śliwa Sp.k.</v>
      </c>
      <c r="H156" s="14" t="s">
        <v>16</v>
      </c>
      <c r="I156" s="10"/>
    </row>
    <row r="157" spans="1:9">
      <c r="A157" s="2">
        <v>25</v>
      </c>
      <c r="B157" s="13" t="str">
        <f t="shared" si="1"/>
        <v>12 mies.</v>
      </c>
      <c r="C157" s="13" t="str">
        <f t="shared" si="2"/>
        <v>Kardiomonitor</v>
      </c>
      <c r="D157" s="13" t="str">
        <f t="shared" si="3"/>
        <v>FX3000MD</v>
      </c>
      <c r="E157" s="12" t="s">
        <v>114</v>
      </c>
      <c r="F157" s="13">
        <v>2020</v>
      </c>
      <c r="G157" s="13" t="str">
        <f t="shared" si="4"/>
        <v>EMTEL Śliwa Sp.k.</v>
      </c>
      <c r="H157" s="14" t="s">
        <v>16</v>
      </c>
      <c r="I157" s="10"/>
    </row>
    <row r="158" spans="1:9">
      <c r="A158" s="23"/>
      <c r="B158" s="24"/>
      <c r="C158" s="24"/>
      <c r="D158" s="24"/>
      <c r="E158" s="21"/>
      <c r="F158" s="24"/>
      <c r="G158" s="24"/>
      <c r="H158" s="26"/>
      <c r="I158" s="22"/>
    </row>
    <row r="159" spans="1:9">
      <c r="A159" t="s">
        <v>135</v>
      </c>
    </row>
    <row r="160" spans="1:9" ht="45">
      <c r="B160" s="27" t="s">
        <v>130</v>
      </c>
      <c r="C160" s="27" t="s">
        <v>131</v>
      </c>
      <c r="D160" s="27" t="s">
        <v>132</v>
      </c>
      <c r="F160" s="9"/>
      <c r="I160"/>
    </row>
    <row r="161" spans="1:9" ht="15">
      <c r="A161" s="28"/>
      <c r="B161" s="28">
        <v>10</v>
      </c>
      <c r="C161" s="29"/>
      <c r="D161" s="10"/>
      <c r="F161" s="9"/>
      <c r="I161"/>
    </row>
    <row r="163" spans="1:9">
      <c r="B163" s="16" t="s">
        <v>136</v>
      </c>
      <c r="G163" s="9"/>
    </row>
    <row r="167" spans="1:9" ht="15">
      <c r="C167" s="18" t="s">
        <v>127</v>
      </c>
      <c r="E167" s="18" t="s">
        <v>128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Kardiomonitory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2022-07-07T05:33:30Z</cp:lastPrinted>
  <dcterms:created xsi:type="dcterms:W3CDTF">2021-03-09T10:18:48Z</dcterms:created>
  <dcterms:modified xsi:type="dcterms:W3CDTF">2022-10-10T09:53:07Z</dcterms:modified>
</cp:coreProperties>
</file>