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67. przeglądy i naprawy kardiomonitorów\"/>
    </mc:Choice>
  </mc:AlternateContent>
  <xr:revisionPtr revIDLastSave="0" documentId="13_ncr:1_{5EAAB360-09EA-4FF3-8AB7-1D5F2EA6D0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rdiomonitory" sheetId="9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1" i="9" l="1"/>
  <c r="D31" i="9"/>
  <c r="C31" i="9"/>
  <c r="B31" i="9"/>
  <c r="G30" i="9"/>
  <c r="D30" i="9"/>
  <c r="C30" i="9"/>
  <c r="B30" i="9"/>
  <c r="G29" i="9"/>
  <c r="D29" i="9"/>
  <c r="C29" i="9"/>
  <c r="B29" i="9"/>
  <c r="G28" i="9"/>
  <c r="D28" i="9"/>
  <c r="C28" i="9"/>
  <c r="B28" i="9"/>
  <c r="G27" i="9"/>
  <c r="D27" i="9"/>
  <c r="C27" i="9"/>
  <c r="B27" i="9"/>
  <c r="G26" i="9"/>
  <c r="D26" i="9"/>
  <c r="C26" i="9"/>
  <c r="B26" i="9"/>
  <c r="G25" i="9"/>
  <c r="D25" i="9"/>
  <c r="C25" i="9"/>
  <c r="B25" i="9"/>
  <c r="G24" i="9"/>
  <c r="D24" i="9"/>
  <c r="C24" i="9"/>
  <c r="B24" i="9"/>
  <c r="H23" i="9"/>
  <c r="G23" i="9"/>
  <c r="E23" i="9"/>
  <c r="D23" i="9"/>
  <c r="C23" i="9"/>
  <c r="B23" i="9"/>
  <c r="H22" i="9"/>
  <c r="G22" i="9"/>
  <c r="E22" i="9"/>
  <c r="D22" i="9"/>
  <c r="C22" i="9"/>
  <c r="B22" i="9"/>
  <c r="H21" i="9"/>
  <c r="G21" i="9"/>
  <c r="E21" i="9"/>
  <c r="D21" i="9"/>
  <c r="C21" i="9"/>
  <c r="B21" i="9"/>
  <c r="H20" i="9"/>
  <c r="G20" i="9"/>
  <c r="E20" i="9"/>
  <c r="D20" i="9"/>
  <c r="C20" i="9"/>
  <c r="B20" i="9"/>
  <c r="H19" i="9"/>
  <c r="G19" i="9"/>
  <c r="E19" i="9"/>
  <c r="D19" i="9"/>
  <c r="C19" i="9"/>
  <c r="B19" i="9"/>
  <c r="H18" i="9"/>
  <c r="G18" i="9"/>
  <c r="E18" i="9"/>
  <c r="D18" i="9"/>
  <c r="C18" i="9"/>
  <c r="B18" i="9"/>
  <c r="H17" i="9"/>
  <c r="G17" i="9"/>
  <c r="E17" i="9"/>
  <c r="D17" i="9"/>
  <c r="C17" i="9"/>
  <c r="B17" i="9"/>
  <c r="H16" i="9"/>
  <c r="G16" i="9"/>
  <c r="E16" i="9"/>
  <c r="D16" i="9"/>
  <c r="C16" i="9"/>
  <c r="B16" i="9"/>
  <c r="H15" i="9"/>
  <c r="G15" i="9"/>
  <c r="E15" i="9"/>
  <c r="D15" i="9"/>
  <c r="C15" i="9"/>
  <c r="B15" i="9"/>
  <c r="H14" i="9"/>
  <c r="G14" i="9"/>
  <c r="E14" i="9"/>
  <c r="D14" i="9"/>
  <c r="C14" i="9"/>
  <c r="B14" i="9"/>
  <c r="H13" i="9"/>
  <c r="G13" i="9"/>
  <c r="E13" i="9"/>
  <c r="D13" i="9"/>
  <c r="C13" i="9"/>
  <c r="B13" i="9"/>
  <c r="H12" i="9"/>
  <c r="G12" i="9"/>
  <c r="E12" i="9"/>
  <c r="D12" i="9"/>
  <c r="C12" i="9"/>
  <c r="B12" i="9"/>
  <c r="H11" i="9"/>
  <c r="G11" i="9"/>
  <c r="E11" i="9"/>
  <c r="D11" i="9"/>
  <c r="C11" i="9"/>
  <c r="B11" i="9"/>
  <c r="H10" i="9"/>
  <c r="G10" i="9"/>
  <c r="E10" i="9"/>
  <c r="D10" i="9"/>
  <c r="C10" i="9"/>
  <c r="B10" i="9"/>
  <c r="H9" i="9"/>
  <c r="G9" i="9"/>
  <c r="E9" i="9"/>
  <c r="D9" i="9"/>
  <c r="C9" i="9"/>
  <c r="B9" i="9"/>
  <c r="H8" i="9"/>
  <c r="G8" i="9"/>
  <c r="E8" i="9"/>
  <c r="D8" i="9"/>
  <c r="C8" i="9"/>
  <c r="B8" i="9"/>
</calcChain>
</file>

<file path=xl/sharedStrings.xml><?xml version="1.0" encoding="utf-8"?>
<sst xmlns="http://schemas.openxmlformats.org/spreadsheetml/2006/main" count="58" uniqueCount="30">
  <si>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</si>
  <si>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</si>
  <si>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</si>
  <si>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</si>
  <si>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</si>
  <si>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</si>
  <si>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</si>
  <si>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</si>
  <si>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</si>
  <si>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>Oddział Chorób Wewnętrznych</t>
  </si>
  <si>
    <t>Oddział A i ITM</t>
  </si>
  <si>
    <t>Centrala monitorująca</t>
  </si>
  <si>
    <t>FX3000C</t>
  </si>
  <si>
    <t>12151283</t>
  </si>
  <si>
    <t>EMTEL Śliwa Sp.k.</t>
  </si>
  <si>
    <t>Oddział Kardiologiczno Internistyczny</t>
  </si>
  <si>
    <t>05203733</t>
  </si>
  <si>
    <t>05203729</t>
  </si>
  <si>
    <t>05203728</t>
  </si>
  <si>
    <t>05203724</t>
  </si>
  <si>
    <t>05203732</t>
  </si>
  <si>
    <t>05203726</t>
  </si>
  <si>
    <t>05203730</t>
  </si>
  <si>
    <t>05203731</t>
  </si>
  <si>
    <t>Zadanie nr 4 - Lista urządzeń - kardiomonitory - producent EMTEL</t>
  </si>
  <si>
    <t>Ostatni przegląd</t>
  </si>
  <si>
    <t>sierpień'22</t>
  </si>
  <si>
    <t>brak</t>
  </si>
  <si>
    <t>czerwiec'22</t>
  </si>
  <si>
    <t>DO MODYFIKACJI Z DNIA 08.11.2022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</si>
</sst>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10" xfId="0" applyBorder="1"/>
    <xf numFmtId="0" fontId="0" fillId="0" borderId="10" xfId="0" applyNumberFormat="1" applyFont="1" applyBorder="1" applyProtection="1"/>
    <xf numFmtId="0" fontId="0" fillId="0" borderId="10" xfId="0" applyNumberFormat="1" applyFont="1" applyBorder="1" applyAlignment="1" applyProtection="1">
      <alignment horizontal="left"/>
    </xf>
    <xf numFmtId="0" fontId="0" fillId="34" borderId="10" xfId="0" applyNumberFormat="1" applyFont="1" applyFill="1" applyBorder="1" applyProtection="1"/>
    <xf numFmtId="0" fontId="0" fillId="0" borderId="10" xfId="0" applyNumberFormat="1" applyBorder="1" applyProtection="1"/>
    <xf numFmtId="0" fontId="14" fillId="0" borderId="0" xfId="0" applyFont="1"/>
    <xf numFmtId="0" fontId="0" fillId="0" borderId="10" xfId="0" applyNumberFormat="1" applyFont="1" applyFill="1" applyBorder="1" applyProtection="1"/>
    <xf numFmtId="0" fontId="0" fillId="0" borderId="10" xfId="0" applyNumberFormat="1" applyFill="1" applyBorder="1" applyProtection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1"/>
  <sheetViews>
    <sheetView tabSelected="1" workbookViewId="0">
      <selection activeCell="E4" sqref="E4"/>
    </sheetView>
  </sheetViews>
  <sheetFormatPr defaultRowHeight="14.25"/>
  <cols>
    <col min="1" max="1" width="4.25" customWidth="1"/>
    <col min="3" max="3" width="14.25" customWidth="1"/>
    <col min="4" max="4" width="21.25" customWidth="1"/>
    <col min="5" max="5" width="16.75" customWidth="1"/>
    <col min="7" max="7" width="22.75" customWidth="1"/>
    <col min="8" max="9" width="32.5" customWidth="1"/>
  </cols>
  <sheetData>
    <row r="2" spans="1:9" ht="15">
      <c r="D2" s="1" t="s">
        <v>24</v>
      </c>
      <c r="H2" s="9"/>
      <c r="I2" s="9"/>
    </row>
    <row r="3" spans="1:9" ht="15">
      <c r="D3" s="1"/>
      <c r="H3" s="9"/>
      <c r="I3" s="9"/>
    </row>
    <row r="4" spans="1:9" ht="15">
      <c r="D4" s="1"/>
      <c r="E4" s="9" t="s">
        <v>29</v>
      </c>
      <c r="H4" s="9"/>
      <c r="I4" s="9"/>
    </row>
    <row r="6" spans="1:9" ht="45">
      <c r="A6" s="2" t="s">
        <v>8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25</v>
      </c>
    </row>
    <row r="7" spans="1:9">
      <c r="A7" s="4">
        <v>1</v>
      </c>
      <c r="B7" s="5" t="s">
        <v>7</v>
      </c>
      <c r="C7" s="5" t="s">
        <v>11</v>
      </c>
      <c r="D7" s="5" t="s">
        <v>12</v>
      </c>
      <c r="E7" s="5" t="s">
        <v>13</v>
      </c>
      <c r="F7" s="6">
        <v>2015</v>
      </c>
      <c r="G7" s="5" t="s">
        <v>14</v>
      </c>
      <c r="H7" s="5" t="s">
        <v>15</v>
      </c>
      <c r="I7" s="10" t="s">
        <v>26</v>
      </c>
    </row>
    <row r="8" spans="1:9">
      <c r="A8" s="4">
        <v>2</v>
      </c>
      <c r="B8" s="5" t="str">
        <f t="shared" ref="B8:B31" si="0">"12 mies."</f>
        <v>12 mies.</v>
      </c>
      <c r="C8" s="5" t="str">
        <f t="shared" ref="C8:C31" si="1">"Kardiomonitor"</f>
        <v>Kardiomonitor</v>
      </c>
      <c r="D8" s="5" t="str">
        <f t="shared" ref="D8:D31" si="2">"FX3000MD"</f>
        <v>FX3000MD</v>
      </c>
      <c r="E8" s="5" t="str">
        <f>"05203725"</f>
        <v>05203725</v>
      </c>
      <c r="F8" s="6">
        <v>2020</v>
      </c>
      <c r="G8" s="5" t="str">
        <f t="shared" ref="G8:G31" si="3">"EMTEL Śliwa Sp.k."</f>
        <v>EMTEL Śliwa Sp.k.</v>
      </c>
      <c r="H8" s="5" t="str">
        <f>"Blok Porodowy"</f>
        <v>Blok Porodowy</v>
      </c>
      <c r="I8" s="8" t="s">
        <v>27</v>
      </c>
    </row>
    <row r="9" spans="1:9">
      <c r="A9" s="4">
        <v>3</v>
      </c>
      <c r="B9" s="5" t="str">
        <f t="shared" si="0"/>
        <v>12 mies.</v>
      </c>
      <c r="C9" s="5" t="str">
        <f t="shared" si="1"/>
        <v>Kardiomonitor</v>
      </c>
      <c r="D9" s="5" t="str">
        <f t="shared" si="2"/>
        <v>FX3000MD</v>
      </c>
      <c r="E9" s="5" t="str">
        <f>"05203727"</f>
        <v>05203727</v>
      </c>
      <c r="F9" s="6">
        <v>2020</v>
      </c>
      <c r="G9" s="5" t="str">
        <f t="shared" si="3"/>
        <v>EMTEL Śliwa Sp.k.</v>
      </c>
      <c r="H9" s="5" t="str">
        <f>"Blok Porodowy"</f>
        <v>Blok Porodowy</v>
      </c>
      <c r="I9" s="11" t="s">
        <v>27</v>
      </c>
    </row>
    <row r="10" spans="1:9">
      <c r="A10" s="4">
        <v>4</v>
      </c>
      <c r="B10" s="5" t="str">
        <f t="shared" si="0"/>
        <v>12 mies.</v>
      </c>
      <c r="C10" s="5" t="str">
        <f t="shared" si="1"/>
        <v>Kardiomonitor</v>
      </c>
      <c r="D10" s="5" t="str">
        <f t="shared" si="2"/>
        <v>FX3000MD</v>
      </c>
      <c r="E10" s="5" t="str">
        <f>"12151279"</f>
        <v>12151279</v>
      </c>
      <c r="F10" s="6">
        <v>2015</v>
      </c>
      <c r="G10" s="5" t="str">
        <f t="shared" si="3"/>
        <v>EMTEL Śliwa Sp.k.</v>
      </c>
      <c r="H10" s="5" t="str">
        <f t="shared" ref="H10:H23" si="4">"Oddział Kardiologiczno Internistyczny"</f>
        <v>Oddział Kardiologiczno Internistyczny</v>
      </c>
      <c r="I10" s="11" t="s">
        <v>26</v>
      </c>
    </row>
    <row r="11" spans="1:9">
      <c r="A11" s="4">
        <v>5</v>
      </c>
      <c r="B11" s="5" t="str">
        <f t="shared" si="0"/>
        <v>12 mies.</v>
      </c>
      <c r="C11" s="5" t="str">
        <f t="shared" si="1"/>
        <v>Kardiomonitor</v>
      </c>
      <c r="D11" s="5" t="str">
        <f t="shared" si="2"/>
        <v>FX3000MD</v>
      </c>
      <c r="E11" s="5" t="str">
        <f>"12151282"</f>
        <v>12151282</v>
      </c>
      <c r="F11" s="6">
        <v>2015</v>
      </c>
      <c r="G11" s="5" t="str">
        <f t="shared" si="3"/>
        <v>EMTEL Śliwa Sp.k.</v>
      </c>
      <c r="H11" s="5" t="str">
        <f t="shared" si="4"/>
        <v>Oddział Kardiologiczno Internistyczny</v>
      </c>
      <c r="I11" s="11" t="s">
        <v>26</v>
      </c>
    </row>
    <row r="12" spans="1:9">
      <c r="A12" s="4">
        <v>6</v>
      </c>
      <c r="B12" s="5" t="str">
        <f t="shared" si="0"/>
        <v>12 mies.</v>
      </c>
      <c r="C12" s="5" t="str">
        <f t="shared" si="1"/>
        <v>Kardiomonitor</v>
      </c>
      <c r="D12" s="5" t="str">
        <f t="shared" si="2"/>
        <v>FX3000MD</v>
      </c>
      <c r="E12" s="5" t="str">
        <f>"12151280"</f>
        <v>12151280</v>
      </c>
      <c r="F12" s="6">
        <v>2015</v>
      </c>
      <c r="G12" s="5" t="str">
        <f t="shared" si="3"/>
        <v>EMTEL Śliwa Sp.k.</v>
      </c>
      <c r="H12" s="5" t="str">
        <f t="shared" si="4"/>
        <v>Oddział Kardiologiczno Internistyczny</v>
      </c>
      <c r="I12" s="11" t="s">
        <v>26</v>
      </c>
    </row>
    <row r="13" spans="1:9">
      <c r="A13" s="4">
        <v>7</v>
      </c>
      <c r="B13" s="5" t="str">
        <f t="shared" si="0"/>
        <v>12 mies.</v>
      </c>
      <c r="C13" s="5" t="str">
        <f t="shared" si="1"/>
        <v>Kardiomonitor</v>
      </c>
      <c r="D13" s="5" t="str">
        <f t="shared" si="2"/>
        <v>FX3000MD</v>
      </c>
      <c r="E13" s="5" t="str">
        <f>"12151281"</f>
        <v>12151281</v>
      </c>
      <c r="F13" s="6">
        <v>2015</v>
      </c>
      <c r="G13" s="5" t="str">
        <f t="shared" si="3"/>
        <v>EMTEL Śliwa Sp.k.</v>
      </c>
      <c r="H13" s="5" t="str">
        <f t="shared" si="4"/>
        <v>Oddział Kardiologiczno Internistyczny</v>
      </c>
      <c r="I13" s="11" t="s">
        <v>26</v>
      </c>
    </row>
    <row r="14" spans="1:9">
      <c r="A14" s="4">
        <v>8</v>
      </c>
      <c r="B14" s="5" t="str">
        <f t="shared" si="0"/>
        <v>12 mies.</v>
      </c>
      <c r="C14" s="5" t="str">
        <f t="shared" si="1"/>
        <v>Kardiomonitor</v>
      </c>
      <c r="D14" s="5" t="str">
        <f t="shared" si="2"/>
        <v>FX3000MD</v>
      </c>
      <c r="E14" s="5" t="str">
        <f>"11161508"</f>
        <v>11161508</v>
      </c>
      <c r="F14" s="6">
        <v>2016</v>
      </c>
      <c r="G14" s="5" t="str">
        <f t="shared" si="3"/>
        <v>EMTEL Śliwa Sp.k.</v>
      </c>
      <c r="H14" s="5" t="str">
        <f t="shared" si="4"/>
        <v>Oddział Kardiologiczno Internistyczny</v>
      </c>
      <c r="I14" s="11" t="s">
        <v>26</v>
      </c>
    </row>
    <row r="15" spans="1:9">
      <c r="A15" s="4">
        <v>9</v>
      </c>
      <c r="B15" s="5" t="str">
        <f t="shared" si="0"/>
        <v>12 mies.</v>
      </c>
      <c r="C15" s="5" t="str">
        <f t="shared" si="1"/>
        <v>Kardiomonitor</v>
      </c>
      <c r="D15" s="5" t="str">
        <f t="shared" si="2"/>
        <v>FX3000MD</v>
      </c>
      <c r="E15" s="5" t="str">
        <f>"11161509"</f>
        <v>11161509</v>
      </c>
      <c r="F15" s="6">
        <v>2016</v>
      </c>
      <c r="G15" s="5" t="str">
        <f t="shared" si="3"/>
        <v>EMTEL Śliwa Sp.k.</v>
      </c>
      <c r="H15" s="5" t="str">
        <f t="shared" si="4"/>
        <v>Oddział Kardiologiczno Internistyczny</v>
      </c>
      <c r="I15" s="11" t="s">
        <v>26</v>
      </c>
    </row>
    <row r="16" spans="1:9">
      <c r="A16" s="4">
        <v>10</v>
      </c>
      <c r="B16" s="5" t="str">
        <f t="shared" si="0"/>
        <v>12 mies.</v>
      </c>
      <c r="C16" s="5" t="str">
        <f t="shared" si="1"/>
        <v>Kardiomonitor</v>
      </c>
      <c r="D16" s="5" t="str">
        <f t="shared" si="2"/>
        <v>FX3000MD</v>
      </c>
      <c r="E16" s="5" t="str">
        <f>"11161510"</f>
        <v>11161510</v>
      </c>
      <c r="F16" s="6">
        <v>2016</v>
      </c>
      <c r="G16" s="5" t="str">
        <f t="shared" si="3"/>
        <v>EMTEL Śliwa Sp.k.</v>
      </c>
      <c r="H16" s="5" t="str">
        <f t="shared" si="4"/>
        <v>Oddział Kardiologiczno Internistyczny</v>
      </c>
      <c r="I16" s="11" t="s">
        <v>26</v>
      </c>
    </row>
    <row r="17" spans="1:9">
      <c r="A17" s="4">
        <v>11</v>
      </c>
      <c r="B17" s="5" t="str">
        <f t="shared" si="0"/>
        <v>12 mies.</v>
      </c>
      <c r="C17" s="5" t="str">
        <f t="shared" si="1"/>
        <v>Kardiomonitor</v>
      </c>
      <c r="D17" s="5" t="str">
        <f t="shared" si="2"/>
        <v>FX3000MD</v>
      </c>
      <c r="E17" s="5" t="str">
        <f>"11161511"</f>
        <v>11161511</v>
      </c>
      <c r="F17" s="6">
        <v>2016</v>
      </c>
      <c r="G17" s="5" t="str">
        <f t="shared" si="3"/>
        <v>EMTEL Śliwa Sp.k.</v>
      </c>
      <c r="H17" s="5" t="str">
        <f t="shared" si="4"/>
        <v>Oddział Kardiologiczno Internistyczny</v>
      </c>
      <c r="I17" s="11" t="s">
        <v>26</v>
      </c>
    </row>
    <row r="18" spans="1:9">
      <c r="A18" s="4">
        <v>12</v>
      </c>
      <c r="B18" s="5" t="str">
        <f t="shared" si="0"/>
        <v>12 mies.</v>
      </c>
      <c r="C18" s="5" t="str">
        <f t="shared" si="1"/>
        <v>Kardiomonitor</v>
      </c>
      <c r="D18" s="5" t="str">
        <f t="shared" si="2"/>
        <v>FX3000MD</v>
      </c>
      <c r="E18" s="5" t="str">
        <f>"11161512"</f>
        <v>11161512</v>
      </c>
      <c r="F18" s="6">
        <v>2016</v>
      </c>
      <c r="G18" s="5" t="str">
        <f t="shared" si="3"/>
        <v>EMTEL Śliwa Sp.k.</v>
      </c>
      <c r="H18" s="5" t="str">
        <f t="shared" si="4"/>
        <v>Oddział Kardiologiczno Internistyczny</v>
      </c>
      <c r="I18" s="11" t="s">
        <v>26</v>
      </c>
    </row>
    <row r="19" spans="1:9">
      <c r="A19" s="4">
        <v>13</v>
      </c>
      <c r="B19" s="5" t="str">
        <f t="shared" si="0"/>
        <v>12 mies.</v>
      </c>
      <c r="C19" s="5" t="str">
        <f t="shared" si="1"/>
        <v>Kardiomonitor</v>
      </c>
      <c r="D19" s="5" t="str">
        <f t="shared" si="2"/>
        <v>FX3000MD</v>
      </c>
      <c r="E19" s="5" t="str">
        <f>"11161507"</f>
        <v>11161507</v>
      </c>
      <c r="F19" s="6">
        <v>2016</v>
      </c>
      <c r="G19" s="5" t="str">
        <f t="shared" si="3"/>
        <v>EMTEL Śliwa Sp.k.</v>
      </c>
      <c r="H19" s="5" t="str">
        <f t="shared" si="4"/>
        <v>Oddział Kardiologiczno Internistyczny</v>
      </c>
      <c r="I19" s="11" t="s">
        <v>26</v>
      </c>
    </row>
    <row r="20" spans="1:9">
      <c r="A20" s="4">
        <v>14</v>
      </c>
      <c r="B20" s="5" t="str">
        <f t="shared" si="0"/>
        <v>12 mies.</v>
      </c>
      <c r="C20" s="5" t="str">
        <f t="shared" si="1"/>
        <v>Kardiomonitor</v>
      </c>
      <c r="D20" s="5" t="str">
        <f t="shared" si="2"/>
        <v>FX3000MD</v>
      </c>
      <c r="E20" s="5" t="str">
        <f>"11161506"</f>
        <v>11161506</v>
      </c>
      <c r="F20" s="6">
        <v>2016</v>
      </c>
      <c r="G20" s="5" t="str">
        <f t="shared" si="3"/>
        <v>EMTEL Śliwa Sp.k.</v>
      </c>
      <c r="H20" s="5" t="str">
        <f t="shared" si="4"/>
        <v>Oddział Kardiologiczno Internistyczny</v>
      </c>
      <c r="I20" s="11" t="s">
        <v>26</v>
      </c>
    </row>
    <row r="21" spans="1:9">
      <c r="A21" s="4">
        <v>15</v>
      </c>
      <c r="B21" s="5" t="str">
        <f t="shared" si="0"/>
        <v>12 mies.</v>
      </c>
      <c r="C21" s="5" t="str">
        <f t="shared" si="1"/>
        <v>Kardiomonitor</v>
      </c>
      <c r="D21" s="5" t="str">
        <f t="shared" si="2"/>
        <v>FX3000MD</v>
      </c>
      <c r="E21" s="5" t="str">
        <f>"11161505"</f>
        <v>11161505</v>
      </c>
      <c r="F21" s="6">
        <v>2016</v>
      </c>
      <c r="G21" s="5" t="str">
        <f t="shared" si="3"/>
        <v>EMTEL Śliwa Sp.k.</v>
      </c>
      <c r="H21" s="5" t="str">
        <f t="shared" si="4"/>
        <v>Oddział Kardiologiczno Internistyczny</v>
      </c>
      <c r="I21" s="11" t="s">
        <v>26</v>
      </c>
    </row>
    <row r="22" spans="1:9">
      <c r="A22" s="4">
        <v>16</v>
      </c>
      <c r="B22" s="5" t="str">
        <f t="shared" si="0"/>
        <v>12 mies.</v>
      </c>
      <c r="C22" s="5" t="str">
        <f t="shared" si="1"/>
        <v>Kardiomonitor</v>
      </c>
      <c r="D22" s="5" t="str">
        <f t="shared" si="2"/>
        <v>FX3000MD</v>
      </c>
      <c r="E22" s="5" t="str">
        <f>"07182335"</f>
        <v>07182335</v>
      </c>
      <c r="F22" s="6">
        <v>2018</v>
      </c>
      <c r="G22" s="5" t="str">
        <f t="shared" si="3"/>
        <v>EMTEL Śliwa Sp.k.</v>
      </c>
      <c r="H22" s="5" t="str">
        <f t="shared" si="4"/>
        <v>Oddział Kardiologiczno Internistyczny</v>
      </c>
      <c r="I22" s="11" t="s">
        <v>26</v>
      </c>
    </row>
    <row r="23" spans="1:9">
      <c r="A23" s="4">
        <v>17</v>
      </c>
      <c r="B23" s="5" t="str">
        <f t="shared" si="0"/>
        <v>12 mies.</v>
      </c>
      <c r="C23" s="5" t="str">
        <f t="shared" si="1"/>
        <v>Kardiomonitor</v>
      </c>
      <c r="D23" s="5" t="str">
        <f t="shared" si="2"/>
        <v>FX3000MD</v>
      </c>
      <c r="E23" s="5" t="str">
        <f>"07182334"</f>
        <v>07182334</v>
      </c>
      <c r="F23" s="6">
        <v>2018</v>
      </c>
      <c r="G23" s="5" t="str">
        <f t="shared" si="3"/>
        <v>EMTEL Śliwa Sp.k.</v>
      </c>
      <c r="H23" s="5" t="str">
        <f t="shared" si="4"/>
        <v>Oddział Kardiologiczno Internistyczny</v>
      </c>
      <c r="I23" s="11" t="s">
        <v>26</v>
      </c>
    </row>
    <row r="24" spans="1:9">
      <c r="A24" s="4">
        <v>18</v>
      </c>
      <c r="B24" s="5" t="str">
        <f t="shared" si="0"/>
        <v>12 mies.</v>
      </c>
      <c r="C24" s="5" t="str">
        <f t="shared" si="1"/>
        <v>Kardiomonitor</v>
      </c>
      <c r="D24" s="5" t="str">
        <f t="shared" si="2"/>
        <v>FX3000MD</v>
      </c>
      <c r="E24" s="7" t="s">
        <v>16</v>
      </c>
      <c r="F24" s="6">
        <v>2020</v>
      </c>
      <c r="G24" s="5" t="str">
        <f t="shared" si="3"/>
        <v>EMTEL Śliwa Sp.k.</v>
      </c>
      <c r="H24" s="8" t="s">
        <v>10</v>
      </c>
      <c r="I24" s="11" t="s">
        <v>28</v>
      </c>
    </row>
    <row r="25" spans="1:9">
      <c r="A25" s="4">
        <v>19</v>
      </c>
      <c r="B25" s="5" t="str">
        <f t="shared" si="0"/>
        <v>12 mies.</v>
      </c>
      <c r="C25" s="5" t="str">
        <f t="shared" si="1"/>
        <v>Kardiomonitor</v>
      </c>
      <c r="D25" s="5" t="str">
        <f t="shared" si="2"/>
        <v>FX3000MD</v>
      </c>
      <c r="E25" s="7" t="s">
        <v>17</v>
      </c>
      <c r="F25" s="6">
        <v>2020</v>
      </c>
      <c r="G25" s="5" t="str">
        <f t="shared" si="3"/>
        <v>EMTEL Śliwa Sp.k.</v>
      </c>
      <c r="H25" s="8" t="s">
        <v>10</v>
      </c>
      <c r="I25" s="11" t="s">
        <v>28</v>
      </c>
    </row>
    <row r="26" spans="1:9">
      <c r="A26" s="4">
        <v>20</v>
      </c>
      <c r="B26" s="5" t="str">
        <f t="shared" si="0"/>
        <v>12 mies.</v>
      </c>
      <c r="C26" s="5" t="str">
        <f t="shared" si="1"/>
        <v>Kardiomonitor</v>
      </c>
      <c r="D26" s="5" t="str">
        <f t="shared" si="2"/>
        <v>FX3000MD</v>
      </c>
      <c r="E26" s="7" t="s">
        <v>18</v>
      </c>
      <c r="F26" s="6">
        <v>2020</v>
      </c>
      <c r="G26" s="5" t="str">
        <f t="shared" si="3"/>
        <v>EMTEL Śliwa Sp.k.</v>
      </c>
      <c r="H26" s="8" t="s">
        <v>10</v>
      </c>
      <c r="I26" s="11" t="s">
        <v>28</v>
      </c>
    </row>
    <row r="27" spans="1:9">
      <c r="A27" s="4">
        <v>21</v>
      </c>
      <c r="B27" s="5" t="str">
        <f t="shared" si="0"/>
        <v>12 mies.</v>
      </c>
      <c r="C27" s="5" t="str">
        <f t="shared" si="1"/>
        <v>Kardiomonitor</v>
      </c>
      <c r="D27" s="5" t="str">
        <f t="shared" si="2"/>
        <v>FX3000MD</v>
      </c>
      <c r="E27" s="7" t="s">
        <v>19</v>
      </c>
      <c r="F27" s="6">
        <v>2020</v>
      </c>
      <c r="G27" s="5" t="str">
        <f t="shared" si="3"/>
        <v>EMTEL Śliwa Sp.k.</v>
      </c>
      <c r="H27" s="8" t="s">
        <v>10</v>
      </c>
      <c r="I27" s="11" t="s">
        <v>28</v>
      </c>
    </row>
    <row r="28" spans="1:9">
      <c r="A28" s="4">
        <v>22</v>
      </c>
      <c r="B28" s="5" t="str">
        <f t="shared" si="0"/>
        <v>12 mies.</v>
      </c>
      <c r="C28" s="5" t="str">
        <f t="shared" si="1"/>
        <v>Kardiomonitor</v>
      </c>
      <c r="D28" s="5" t="str">
        <f t="shared" si="2"/>
        <v>FX3000MD</v>
      </c>
      <c r="E28" s="7" t="s">
        <v>20</v>
      </c>
      <c r="F28" s="6">
        <v>2020</v>
      </c>
      <c r="G28" s="5" t="str">
        <f t="shared" si="3"/>
        <v>EMTEL Śliwa Sp.k.</v>
      </c>
      <c r="H28" s="8" t="s">
        <v>9</v>
      </c>
      <c r="I28" s="11" t="s">
        <v>28</v>
      </c>
    </row>
    <row r="29" spans="1:9">
      <c r="A29" s="4">
        <v>23</v>
      </c>
      <c r="B29" s="5" t="str">
        <f t="shared" si="0"/>
        <v>12 mies.</v>
      </c>
      <c r="C29" s="5" t="str">
        <f t="shared" si="1"/>
        <v>Kardiomonitor</v>
      </c>
      <c r="D29" s="5" t="str">
        <f t="shared" si="2"/>
        <v>FX3000MD</v>
      </c>
      <c r="E29" s="7" t="s">
        <v>21</v>
      </c>
      <c r="F29" s="6">
        <v>2020</v>
      </c>
      <c r="G29" s="5" t="str">
        <f t="shared" si="3"/>
        <v>EMTEL Śliwa Sp.k.</v>
      </c>
      <c r="H29" s="8" t="s">
        <v>9</v>
      </c>
      <c r="I29" s="11" t="s">
        <v>28</v>
      </c>
    </row>
    <row r="30" spans="1:9">
      <c r="A30" s="4">
        <v>24</v>
      </c>
      <c r="B30" s="5" t="str">
        <f t="shared" si="0"/>
        <v>12 mies.</v>
      </c>
      <c r="C30" s="5" t="str">
        <f t="shared" si="1"/>
        <v>Kardiomonitor</v>
      </c>
      <c r="D30" s="5" t="str">
        <f t="shared" si="2"/>
        <v>FX3000MD</v>
      </c>
      <c r="E30" s="7" t="s">
        <v>22</v>
      </c>
      <c r="F30" s="6">
        <v>2020</v>
      </c>
      <c r="G30" s="5" t="str">
        <f t="shared" si="3"/>
        <v>EMTEL Śliwa Sp.k.</v>
      </c>
      <c r="H30" s="8" t="s">
        <v>9</v>
      </c>
      <c r="I30" s="11" t="s">
        <v>28</v>
      </c>
    </row>
    <row r="31" spans="1:9">
      <c r="A31" s="4">
        <v>25</v>
      </c>
      <c r="B31" s="5" t="str">
        <f t="shared" si="0"/>
        <v>12 mies.</v>
      </c>
      <c r="C31" s="5" t="str">
        <f t="shared" si="1"/>
        <v>Kardiomonitor</v>
      </c>
      <c r="D31" s="5" t="str">
        <f t="shared" si="2"/>
        <v>FX3000MD</v>
      </c>
      <c r="E31" s="7" t="s">
        <v>23</v>
      </c>
      <c r="F31" s="6">
        <v>2020</v>
      </c>
      <c r="G31" s="5" t="str">
        <f t="shared" si="3"/>
        <v>EMTEL Śliwa Sp.k.</v>
      </c>
      <c r="H31" s="8" t="s">
        <v>9</v>
      </c>
      <c r="I31" s="11" t="s">
        <v>28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Kardiomonitory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2022-07-07T05:33:30Z</cp:lastPrinted>
  <dcterms:created xsi:type="dcterms:W3CDTF">2021-03-09T10:18:48Z</dcterms:created>
  <dcterms:modified xsi:type="dcterms:W3CDTF">2022-11-08T10:42:26Z</dcterms:modified>
</cp:coreProperties>
</file>