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user\AppData\Local\Temp\"/>
    </mc:Choice>
  </mc:AlternateContent>
  <xr:revisionPtr revIDLastSave="0" documentId="13_ncr:1_{472424DE-93AC-4564-B44C-ADE9E33809A5}" xr6:coauthVersionLast="47" xr6:coauthVersionMax="47" xr10:uidLastSave="{00000000-0000-0000-0000-000000000000}"/>
  <bookViews>
    <workbookView xWindow="-120" yWindow="-120" windowWidth="29040" windowHeight="15720" activeTab="4" xr2:uid="{0341573D-3198-4778-A392-A965CFE38C65}"/>
  </bookViews>
  <sheets>
    <sheet name="1-9 protezybiodrokolanobark" sheetId="1" r:id="rId1"/>
    <sheet name="10-14 substytut kości" sheetId="2" r:id="rId2"/>
    <sheet name="15-18 urazówka" sheetId="3" r:id="rId3"/>
    <sheet name=" 19-28 paluch koslawy" sheetId="4" r:id="rId4"/>
    <sheet name="29-48 artroskopia" sheetId="5" r:id="rId5"/>
    <sheet name="49-55 ręka i stopa" sheetId="6" r:id="rId6"/>
  </sheets>
  <definedNames>
    <definedName name="_GoBack" localSheetId="2">'15-18 urazówka'!$C$145</definedName>
    <definedName name="a" localSheetId="2">'15-18 urazówka'!$A$1:$L$154</definedName>
    <definedName name="Print_Area" localSheetId="1">'10-14 substytut kości'!$A$1:$L$14</definedName>
    <definedName name="Print_Area" localSheetId="0">'1-9 protezybiodrokolanobark'!$A$1:$L$79</definedName>
    <definedName name="Print_Area" localSheetId="5">'49-55 ręka i stopa'!$A$1:$M$117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04" i="6" l="1"/>
  <c r="J104" i="6"/>
  <c r="L104" i="6" s="1"/>
  <c r="K102" i="6"/>
  <c r="L102" i="6" s="1"/>
  <c r="J102" i="6"/>
  <c r="K98" i="6"/>
  <c r="L98" i="6" s="1"/>
  <c r="J98" i="6"/>
  <c r="K97" i="6"/>
  <c r="K99" i="6" s="1"/>
  <c r="J97" i="6"/>
  <c r="K93" i="6"/>
  <c r="J93" i="6"/>
  <c r="L93" i="6" s="1"/>
  <c r="K92" i="6"/>
  <c r="J92" i="6"/>
  <c r="L92" i="6" s="1"/>
  <c r="K91" i="6"/>
  <c r="J91" i="6"/>
  <c r="L91" i="6" s="1"/>
  <c r="K90" i="6"/>
  <c r="J90" i="6"/>
  <c r="L90" i="6" s="1"/>
  <c r="K89" i="6"/>
  <c r="J89" i="6"/>
  <c r="L89" i="6" s="1"/>
  <c r="K88" i="6"/>
  <c r="J88" i="6"/>
  <c r="L88" i="6" s="1"/>
  <c r="K87" i="6"/>
  <c r="J87" i="6"/>
  <c r="L87" i="6" s="1"/>
  <c r="K86" i="6"/>
  <c r="J86" i="6"/>
  <c r="L86" i="6" s="1"/>
  <c r="K85" i="6"/>
  <c r="J85" i="6"/>
  <c r="L85" i="6" s="1"/>
  <c r="K84" i="6"/>
  <c r="J84" i="6"/>
  <c r="L84" i="6" s="1"/>
  <c r="K83" i="6"/>
  <c r="J83" i="6"/>
  <c r="L83" i="6" s="1"/>
  <c r="K82" i="6"/>
  <c r="L82" i="6" s="1"/>
  <c r="J82" i="6"/>
  <c r="K81" i="6"/>
  <c r="J81" i="6"/>
  <c r="K77" i="6"/>
  <c r="J77" i="6"/>
  <c r="L77" i="6" s="1"/>
  <c r="K76" i="6"/>
  <c r="J76" i="6"/>
  <c r="L76" i="6" s="1"/>
  <c r="K75" i="6"/>
  <c r="J75" i="6"/>
  <c r="L75" i="6" s="1"/>
  <c r="K74" i="6"/>
  <c r="J74" i="6"/>
  <c r="L74" i="6" s="1"/>
  <c r="K73" i="6"/>
  <c r="J73" i="6"/>
  <c r="L73" i="6" s="1"/>
  <c r="K72" i="6"/>
  <c r="L72" i="6" s="1"/>
  <c r="J72" i="6"/>
  <c r="K71" i="6"/>
  <c r="K78" i="6" s="1"/>
  <c r="J71" i="6"/>
  <c r="K67" i="6"/>
  <c r="J67" i="6"/>
  <c r="L67" i="6" s="1"/>
  <c r="K66" i="6"/>
  <c r="J66" i="6"/>
  <c r="L66" i="6" s="1"/>
  <c r="K65" i="6"/>
  <c r="J65" i="6"/>
  <c r="L65" i="6" s="1"/>
  <c r="L64" i="6"/>
  <c r="K64" i="6"/>
  <c r="J64" i="6"/>
  <c r="K63" i="6"/>
  <c r="J63" i="6"/>
  <c r="L63" i="6" s="1"/>
  <c r="K62" i="6"/>
  <c r="J62" i="6"/>
  <c r="L62" i="6" s="1"/>
  <c r="K61" i="6"/>
  <c r="J61" i="6"/>
  <c r="L61" i="6" s="1"/>
  <c r="K60" i="6"/>
  <c r="J60" i="6"/>
  <c r="L60" i="6" s="1"/>
  <c r="K59" i="6"/>
  <c r="J59" i="6"/>
  <c r="L59" i="6" s="1"/>
  <c r="K58" i="6"/>
  <c r="J58" i="6"/>
  <c r="L58" i="6" s="1"/>
  <c r="K57" i="6"/>
  <c r="J57" i="6"/>
  <c r="L57" i="6" s="1"/>
  <c r="K56" i="6"/>
  <c r="J56" i="6"/>
  <c r="L56" i="6" s="1"/>
  <c r="K55" i="6"/>
  <c r="J55" i="6"/>
  <c r="L55" i="6" s="1"/>
  <c r="K54" i="6"/>
  <c r="J54" i="6"/>
  <c r="L54" i="6" s="1"/>
  <c r="K53" i="6"/>
  <c r="J53" i="6"/>
  <c r="L53" i="6" s="1"/>
  <c r="K52" i="6"/>
  <c r="J52" i="6"/>
  <c r="L52" i="6" s="1"/>
  <c r="K51" i="6"/>
  <c r="J51" i="6"/>
  <c r="L51" i="6" s="1"/>
  <c r="K50" i="6"/>
  <c r="J50" i="6"/>
  <c r="L50" i="6" s="1"/>
  <c r="K49" i="6"/>
  <c r="J49" i="6"/>
  <c r="L49" i="6" s="1"/>
  <c r="K48" i="6"/>
  <c r="J48" i="6"/>
  <c r="L48" i="6" s="1"/>
  <c r="K47" i="6"/>
  <c r="J47" i="6"/>
  <c r="L47" i="6" s="1"/>
  <c r="K46" i="6"/>
  <c r="J46" i="6"/>
  <c r="L46" i="6" s="1"/>
  <c r="K45" i="6"/>
  <c r="J45" i="6"/>
  <c r="L45" i="6" s="1"/>
  <c r="K44" i="6"/>
  <c r="J44" i="6"/>
  <c r="L44" i="6" s="1"/>
  <c r="K43" i="6"/>
  <c r="J43" i="6"/>
  <c r="L43" i="6" s="1"/>
  <c r="K42" i="6"/>
  <c r="J42" i="6"/>
  <c r="L42" i="6" s="1"/>
  <c r="K41" i="6"/>
  <c r="J41" i="6"/>
  <c r="L41" i="6" s="1"/>
  <c r="K40" i="6"/>
  <c r="J40" i="6"/>
  <c r="L40" i="6" s="1"/>
  <c r="K39" i="6"/>
  <c r="J39" i="6"/>
  <c r="L39" i="6" s="1"/>
  <c r="K38" i="6"/>
  <c r="J38" i="6"/>
  <c r="L38" i="6" s="1"/>
  <c r="K37" i="6"/>
  <c r="J37" i="6"/>
  <c r="L37" i="6" s="1"/>
  <c r="L36" i="6"/>
  <c r="K36" i="6"/>
  <c r="J36" i="6"/>
  <c r="K35" i="6"/>
  <c r="J35" i="6"/>
  <c r="L35" i="6" s="1"/>
  <c r="K34" i="6"/>
  <c r="J34" i="6"/>
  <c r="L34" i="6" s="1"/>
  <c r="K33" i="6"/>
  <c r="J33" i="6"/>
  <c r="L33" i="6" s="1"/>
  <c r="K32" i="6"/>
  <c r="J32" i="6"/>
  <c r="L32" i="6" s="1"/>
  <c r="K31" i="6"/>
  <c r="L31" i="6" s="1"/>
  <c r="J31" i="6"/>
  <c r="K30" i="6"/>
  <c r="J30" i="6"/>
  <c r="L26" i="6"/>
  <c r="K26" i="6"/>
  <c r="J26" i="6"/>
  <c r="K25" i="6"/>
  <c r="J25" i="6"/>
  <c r="L25" i="6" s="1"/>
  <c r="K24" i="6"/>
  <c r="J24" i="6"/>
  <c r="L24" i="6" s="1"/>
  <c r="K23" i="6"/>
  <c r="J23" i="6"/>
  <c r="L23" i="6" s="1"/>
  <c r="K22" i="6"/>
  <c r="J22" i="6"/>
  <c r="L22" i="6" s="1"/>
  <c r="K21" i="6"/>
  <c r="J21" i="6"/>
  <c r="L21" i="6" s="1"/>
  <c r="K20" i="6"/>
  <c r="J20" i="6"/>
  <c r="L20" i="6" s="1"/>
  <c r="K19" i="6"/>
  <c r="J19" i="6"/>
  <c r="L19" i="6" s="1"/>
  <c r="K18" i="6"/>
  <c r="J18" i="6"/>
  <c r="L18" i="6" s="1"/>
  <c r="K17" i="6"/>
  <c r="J17" i="6"/>
  <c r="L17" i="6" s="1"/>
  <c r="K16" i="6"/>
  <c r="J16" i="6"/>
  <c r="L16" i="6" s="1"/>
  <c r="K15" i="6"/>
  <c r="J15" i="6"/>
  <c r="L15" i="6" s="1"/>
  <c r="K14" i="6"/>
  <c r="J14" i="6"/>
  <c r="L14" i="6" s="1"/>
  <c r="K13" i="6"/>
  <c r="J13" i="6"/>
  <c r="L13" i="6" s="1"/>
  <c r="K12" i="6"/>
  <c r="J12" i="6"/>
  <c r="L12" i="6" s="1"/>
  <c r="K11" i="6"/>
  <c r="L11" i="6" s="1"/>
  <c r="J11" i="6"/>
  <c r="K10" i="6"/>
  <c r="L10" i="6" s="1"/>
  <c r="J10" i="6"/>
  <c r="K9" i="6"/>
  <c r="L9" i="6" s="1"/>
  <c r="J9" i="6"/>
  <c r="K8" i="6"/>
  <c r="L8" i="6" s="1"/>
  <c r="J8" i="6"/>
  <c r="K7" i="6"/>
  <c r="L7" i="6" s="1"/>
  <c r="J7" i="6"/>
  <c r="K6" i="6"/>
  <c r="L6" i="6" s="1"/>
  <c r="J6" i="6"/>
  <c r="K5" i="6"/>
  <c r="L5" i="6" s="1"/>
  <c r="J5" i="6"/>
  <c r="K68" i="5"/>
  <c r="J68" i="5"/>
  <c r="K65" i="5"/>
  <c r="L65" i="5" s="1"/>
  <c r="J65" i="5"/>
  <c r="K62" i="5"/>
  <c r="L62" i="5" s="1"/>
  <c r="J62" i="5"/>
  <c r="K59" i="5"/>
  <c r="L59" i="5" s="1"/>
  <c r="J59" i="5"/>
  <c r="K56" i="5"/>
  <c r="L56" i="5" s="1"/>
  <c r="J56" i="5"/>
  <c r="K53" i="5"/>
  <c r="L53" i="5" s="1"/>
  <c r="J53" i="5"/>
  <c r="K50" i="5"/>
  <c r="L50" i="5" s="1"/>
  <c r="J50" i="5"/>
  <c r="K44" i="5"/>
  <c r="L44" i="5" s="1"/>
  <c r="J44" i="5"/>
  <c r="K41" i="5"/>
  <c r="L41" i="5" s="1"/>
  <c r="J41" i="5"/>
  <c r="K38" i="5"/>
  <c r="L38" i="5" s="1"/>
  <c r="J38" i="5"/>
  <c r="K35" i="5"/>
  <c r="L35" i="5" s="1"/>
  <c r="J35" i="5"/>
  <c r="K32" i="5"/>
  <c r="L32" i="5" s="1"/>
  <c r="J32" i="5"/>
  <c r="K29" i="5"/>
  <c r="L29" i="5" s="1"/>
  <c r="J29" i="5"/>
  <c r="K26" i="5"/>
  <c r="L26" i="5" s="1"/>
  <c r="J26" i="5"/>
  <c r="K23" i="5"/>
  <c r="L23" i="5" s="1"/>
  <c r="J23" i="5"/>
  <c r="K20" i="5"/>
  <c r="L20" i="5" s="1"/>
  <c r="J20" i="5"/>
  <c r="K17" i="5"/>
  <c r="L17" i="5" s="1"/>
  <c r="J17" i="5"/>
  <c r="K13" i="5"/>
  <c r="L13" i="5" s="1"/>
  <c r="J13" i="5"/>
  <c r="K11" i="5"/>
  <c r="L11" i="5" s="1"/>
  <c r="J11" i="5"/>
  <c r="K8" i="5"/>
  <c r="L8" i="5" s="1"/>
  <c r="J8" i="5"/>
  <c r="K5" i="5"/>
  <c r="L5" i="5" s="1"/>
  <c r="J5" i="5"/>
  <c r="K46" i="4"/>
  <c r="J46" i="4"/>
  <c r="K43" i="4"/>
  <c r="L43" i="4" s="1"/>
  <c r="J43" i="4"/>
  <c r="K42" i="4"/>
  <c r="L42" i="4" s="1"/>
  <c r="J42" i="4"/>
  <c r="K41" i="4"/>
  <c r="L41" i="4" s="1"/>
  <c r="J41" i="4"/>
  <c r="K40" i="4"/>
  <c r="L40" i="4" s="1"/>
  <c r="J40" i="4"/>
  <c r="K37" i="4"/>
  <c r="L37" i="4" s="1"/>
  <c r="J37" i="4"/>
  <c r="K36" i="4"/>
  <c r="L36" i="4" s="1"/>
  <c r="J36" i="4"/>
  <c r="K35" i="4"/>
  <c r="L35" i="4" s="1"/>
  <c r="J35" i="4"/>
  <c r="K34" i="4"/>
  <c r="J34" i="4"/>
  <c r="K31" i="4"/>
  <c r="L31" i="4" s="1"/>
  <c r="J31" i="4"/>
  <c r="K29" i="4"/>
  <c r="L29" i="4" s="1"/>
  <c r="J29" i="4"/>
  <c r="K26" i="4"/>
  <c r="L26" i="4" s="1"/>
  <c r="J26" i="4"/>
  <c r="K22" i="4"/>
  <c r="J22" i="4"/>
  <c r="L22" i="4" s="1"/>
  <c r="K21" i="4"/>
  <c r="J21" i="4"/>
  <c r="L21" i="4" s="1"/>
  <c r="L23" i="4" s="1"/>
  <c r="K17" i="4"/>
  <c r="L17" i="4" s="1"/>
  <c r="J17" i="4"/>
  <c r="K16" i="4"/>
  <c r="L16" i="4" s="1"/>
  <c r="J16" i="4"/>
  <c r="K15" i="4"/>
  <c r="J15" i="4"/>
  <c r="K11" i="4"/>
  <c r="L11" i="4" s="1"/>
  <c r="J11" i="4"/>
  <c r="K10" i="4"/>
  <c r="L10" i="4" s="1"/>
  <c r="J10" i="4"/>
  <c r="K9" i="4"/>
  <c r="L9" i="4" s="1"/>
  <c r="J9" i="4"/>
  <c r="K8" i="4"/>
  <c r="L8" i="4" s="1"/>
  <c r="J8" i="4"/>
  <c r="K4" i="4"/>
  <c r="L4" i="4" s="1"/>
  <c r="J4" i="4"/>
  <c r="L143" i="3"/>
  <c r="K143" i="3"/>
  <c r="J143" i="3"/>
  <c r="K139" i="3"/>
  <c r="L139" i="3" s="1"/>
  <c r="J139" i="3"/>
  <c r="K138" i="3"/>
  <c r="K140" i="3" s="1"/>
  <c r="J138" i="3"/>
  <c r="K134" i="3"/>
  <c r="L134" i="3" s="1"/>
  <c r="J134" i="3"/>
  <c r="K132" i="3"/>
  <c r="L132" i="3" s="1"/>
  <c r="J132" i="3"/>
  <c r="K130" i="3"/>
  <c r="L130" i="3" s="1"/>
  <c r="J130" i="3"/>
  <c r="K128" i="3"/>
  <c r="L128" i="3" s="1"/>
  <c r="J128" i="3"/>
  <c r="K125" i="3"/>
  <c r="L125" i="3" s="1"/>
  <c r="J125" i="3"/>
  <c r="K121" i="3"/>
  <c r="L121" i="3" s="1"/>
  <c r="J121" i="3"/>
  <c r="K120" i="3"/>
  <c r="L120" i="3" s="1"/>
  <c r="J120" i="3"/>
  <c r="K119" i="3"/>
  <c r="L119" i="3" s="1"/>
  <c r="J119" i="3"/>
  <c r="K118" i="3"/>
  <c r="L118" i="3" s="1"/>
  <c r="J118" i="3"/>
  <c r="K117" i="3"/>
  <c r="L117" i="3" s="1"/>
  <c r="J117" i="3"/>
  <c r="K116" i="3"/>
  <c r="L116" i="3" s="1"/>
  <c r="J116" i="3"/>
  <c r="K115" i="3"/>
  <c r="L115" i="3" s="1"/>
  <c r="J115" i="3"/>
  <c r="K114" i="3"/>
  <c r="L114" i="3" s="1"/>
  <c r="J114" i="3"/>
  <c r="K113" i="3"/>
  <c r="L113" i="3" s="1"/>
  <c r="J113" i="3"/>
  <c r="K112" i="3"/>
  <c r="L112" i="3" s="1"/>
  <c r="J112" i="3"/>
  <c r="K111" i="3"/>
  <c r="L111" i="3" s="1"/>
  <c r="J111" i="3"/>
  <c r="K110" i="3"/>
  <c r="L110" i="3" s="1"/>
  <c r="J110" i="3"/>
  <c r="K109" i="3"/>
  <c r="L109" i="3" s="1"/>
  <c r="J109" i="3"/>
  <c r="K108" i="3"/>
  <c r="L108" i="3" s="1"/>
  <c r="J108" i="3"/>
  <c r="K104" i="3"/>
  <c r="L104" i="3" s="1"/>
  <c r="J104" i="3"/>
  <c r="K103" i="3"/>
  <c r="L103" i="3" s="1"/>
  <c r="J103" i="3"/>
  <c r="K102" i="3"/>
  <c r="L102" i="3" s="1"/>
  <c r="J102" i="3"/>
  <c r="K100" i="3"/>
  <c r="L100" i="3" s="1"/>
  <c r="J100" i="3"/>
  <c r="K98" i="3"/>
  <c r="L98" i="3" s="1"/>
  <c r="J98" i="3"/>
  <c r="K96" i="3"/>
  <c r="L96" i="3" s="1"/>
  <c r="J96" i="3"/>
  <c r="K93" i="3"/>
  <c r="L93" i="3" s="1"/>
  <c r="J93" i="3"/>
  <c r="K91" i="3"/>
  <c r="L91" i="3" s="1"/>
  <c r="J91" i="3"/>
  <c r="K89" i="3"/>
  <c r="L89" i="3" s="1"/>
  <c r="J89" i="3"/>
  <c r="K87" i="3"/>
  <c r="L87" i="3" s="1"/>
  <c r="J87" i="3"/>
  <c r="K85" i="3"/>
  <c r="L85" i="3" s="1"/>
  <c r="J85" i="3"/>
  <c r="K83" i="3"/>
  <c r="L83" i="3" s="1"/>
  <c r="J83" i="3"/>
  <c r="K81" i="3"/>
  <c r="L81" i="3" s="1"/>
  <c r="J81" i="3"/>
  <c r="K79" i="3"/>
  <c r="L79" i="3" s="1"/>
  <c r="J79" i="3"/>
  <c r="K76" i="3"/>
  <c r="L76" i="3" s="1"/>
  <c r="J76" i="3"/>
  <c r="K71" i="3"/>
  <c r="L71" i="3" s="1"/>
  <c r="J71" i="3"/>
  <c r="K67" i="3"/>
  <c r="L67" i="3" s="1"/>
  <c r="J67" i="3"/>
  <c r="K64" i="3"/>
  <c r="L64" i="3" s="1"/>
  <c r="J64" i="3"/>
  <c r="K62" i="3"/>
  <c r="L62" i="3" s="1"/>
  <c r="J62" i="3"/>
  <c r="K60" i="3"/>
  <c r="L60" i="3" s="1"/>
  <c r="J60" i="3"/>
  <c r="K58" i="3"/>
  <c r="L58" i="3" s="1"/>
  <c r="J58" i="3"/>
  <c r="K53" i="3"/>
  <c r="L53" i="3" s="1"/>
  <c r="J53" i="3"/>
  <c r="K50" i="3"/>
  <c r="L50" i="3" s="1"/>
  <c r="J50" i="3"/>
  <c r="K45" i="3"/>
  <c r="L45" i="3" s="1"/>
  <c r="J45" i="3"/>
  <c r="K41" i="3"/>
  <c r="L41" i="3" s="1"/>
  <c r="J41" i="3"/>
  <c r="K38" i="3"/>
  <c r="L38" i="3" s="1"/>
  <c r="J38" i="3"/>
  <c r="K34" i="3"/>
  <c r="L34" i="3" s="1"/>
  <c r="J34" i="3"/>
  <c r="K28" i="3"/>
  <c r="L28" i="3" s="1"/>
  <c r="J28" i="3"/>
  <c r="K25" i="3"/>
  <c r="L25" i="3" s="1"/>
  <c r="J25" i="3"/>
  <c r="K21" i="3"/>
  <c r="L21" i="3" s="1"/>
  <c r="J21" i="3"/>
  <c r="K15" i="3"/>
  <c r="L15" i="3" s="1"/>
  <c r="J15" i="3"/>
  <c r="K8" i="3"/>
  <c r="L8" i="3" s="1"/>
  <c r="J8" i="3"/>
  <c r="K5" i="3"/>
  <c r="L5" i="3" s="1"/>
  <c r="J5" i="3"/>
  <c r="K31" i="2"/>
  <c r="J31" i="2"/>
  <c r="L31" i="2" s="1"/>
  <c r="K30" i="2"/>
  <c r="J30" i="2"/>
  <c r="L30" i="2" s="1"/>
  <c r="K29" i="2"/>
  <c r="J29" i="2"/>
  <c r="L29" i="2" s="1"/>
  <c r="K28" i="2"/>
  <c r="J28" i="2"/>
  <c r="L28" i="2" s="1"/>
  <c r="K27" i="2"/>
  <c r="J27" i="2"/>
  <c r="L27" i="2" s="1"/>
  <c r="K23" i="2"/>
  <c r="J23" i="2"/>
  <c r="L23" i="2" s="1"/>
  <c r="K22" i="2"/>
  <c r="J22" i="2"/>
  <c r="L22" i="2" s="1"/>
  <c r="K21" i="2"/>
  <c r="K24" i="2" s="1"/>
  <c r="J21" i="2"/>
  <c r="L21" i="2" s="1"/>
  <c r="K17" i="2"/>
  <c r="J17" i="2"/>
  <c r="L17" i="2" s="1"/>
  <c r="K16" i="2"/>
  <c r="J16" i="2"/>
  <c r="L16" i="2" s="1"/>
  <c r="L18" i="2" s="1"/>
  <c r="K12" i="2"/>
  <c r="J12" i="2"/>
  <c r="L12" i="2" s="1"/>
  <c r="K11" i="2"/>
  <c r="K13" i="2" s="1"/>
  <c r="J11" i="2"/>
  <c r="L11" i="2" s="1"/>
  <c r="L13" i="2" s="1"/>
  <c r="K7" i="2"/>
  <c r="L7" i="2" s="1"/>
  <c r="J7" i="2"/>
  <c r="K6" i="2"/>
  <c r="L6" i="2" s="1"/>
  <c r="J6" i="2"/>
  <c r="K5" i="2"/>
  <c r="J5" i="2"/>
  <c r="K32" i="2" l="1"/>
  <c r="K18" i="2"/>
  <c r="K94" i="6"/>
  <c r="K68" i="6"/>
  <c r="L30" i="6"/>
  <c r="K14" i="5"/>
  <c r="K70" i="5" s="1"/>
  <c r="L14" i="5"/>
  <c r="K38" i="4"/>
  <c r="K23" i="4"/>
  <c r="K44" i="4"/>
  <c r="K18" i="4"/>
  <c r="L12" i="4"/>
  <c r="L138" i="3"/>
  <c r="L140" i="3" s="1"/>
  <c r="K123" i="3"/>
  <c r="L27" i="6"/>
  <c r="L68" i="6"/>
  <c r="L81" i="6"/>
  <c r="L94" i="6" s="1"/>
  <c r="K27" i="6"/>
  <c r="L71" i="6"/>
  <c r="L78" i="6" s="1"/>
  <c r="L97" i="6"/>
  <c r="L99" i="6" s="1"/>
  <c r="L68" i="5"/>
  <c r="L44" i="4"/>
  <c r="K12" i="4"/>
  <c r="L34" i="4"/>
  <c r="L38" i="4" s="1"/>
  <c r="L46" i="4"/>
  <c r="L15" i="4"/>
  <c r="L18" i="4" s="1"/>
  <c r="L136" i="3"/>
  <c r="L123" i="3"/>
  <c r="K136" i="3"/>
  <c r="K8" i="2"/>
  <c r="K33" i="2"/>
  <c r="L32" i="2"/>
  <c r="L24" i="2"/>
  <c r="L5" i="2"/>
  <c r="L8" i="2" s="1"/>
  <c r="K105" i="6" l="1"/>
  <c r="L105" i="6"/>
  <c r="L70" i="5"/>
  <c r="L47" i="4"/>
  <c r="K47" i="4"/>
  <c r="L145" i="3"/>
  <c r="K145" i="3"/>
  <c r="L33" i="2"/>
  <c r="K168" i="1" l="1"/>
  <c r="J168" i="1"/>
  <c r="L168" i="1" s="1"/>
  <c r="K167" i="1"/>
  <c r="J167" i="1"/>
  <c r="L167" i="1" s="1"/>
  <c r="L169" i="1" s="1"/>
  <c r="K163" i="1"/>
  <c r="J163" i="1"/>
  <c r="L163" i="1" s="1"/>
  <c r="L162" i="1"/>
  <c r="K162" i="1"/>
  <c r="J162" i="1"/>
  <c r="K161" i="1"/>
  <c r="J161" i="1"/>
  <c r="L161" i="1" s="1"/>
  <c r="K160" i="1"/>
  <c r="J160" i="1"/>
  <c r="L160" i="1" s="1"/>
  <c r="K158" i="1"/>
  <c r="J158" i="1"/>
  <c r="L158" i="1" s="1"/>
  <c r="K157" i="1"/>
  <c r="J157" i="1"/>
  <c r="L157" i="1" s="1"/>
  <c r="K156" i="1"/>
  <c r="J156" i="1"/>
  <c r="L156" i="1" s="1"/>
  <c r="K155" i="1"/>
  <c r="J155" i="1"/>
  <c r="L155" i="1" s="1"/>
  <c r="K151" i="1"/>
  <c r="J151" i="1"/>
  <c r="L151" i="1" s="1"/>
  <c r="K150" i="1"/>
  <c r="J150" i="1"/>
  <c r="L150" i="1" s="1"/>
  <c r="K149" i="1"/>
  <c r="J149" i="1"/>
  <c r="L149" i="1" s="1"/>
  <c r="K148" i="1"/>
  <c r="J148" i="1"/>
  <c r="L148" i="1" s="1"/>
  <c r="K147" i="1"/>
  <c r="J147" i="1"/>
  <c r="L147" i="1" s="1"/>
  <c r="K146" i="1"/>
  <c r="J146" i="1"/>
  <c r="L146" i="1" s="1"/>
  <c r="K145" i="1"/>
  <c r="J145" i="1"/>
  <c r="L145" i="1" s="1"/>
  <c r="K144" i="1"/>
  <c r="J144" i="1"/>
  <c r="L144" i="1" s="1"/>
  <c r="K143" i="1"/>
  <c r="J143" i="1"/>
  <c r="L143" i="1" s="1"/>
  <c r="K142" i="1"/>
  <c r="J142" i="1"/>
  <c r="L142" i="1" s="1"/>
  <c r="K137" i="1"/>
  <c r="J137" i="1"/>
  <c r="L137" i="1" s="1"/>
  <c r="K136" i="1"/>
  <c r="J136" i="1"/>
  <c r="L136" i="1" s="1"/>
  <c r="K134" i="1"/>
  <c r="J134" i="1"/>
  <c r="L134" i="1" s="1"/>
  <c r="K133" i="1"/>
  <c r="J133" i="1"/>
  <c r="L133" i="1" s="1"/>
  <c r="K132" i="1"/>
  <c r="J132" i="1"/>
  <c r="L132" i="1" s="1"/>
  <c r="K131" i="1"/>
  <c r="J131" i="1"/>
  <c r="L131" i="1" s="1"/>
  <c r="K130" i="1"/>
  <c r="J130" i="1"/>
  <c r="L130" i="1" s="1"/>
  <c r="K129" i="1"/>
  <c r="J129" i="1"/>
  <c r="L129" i="1" s="1"/>
  <c r="K128" i="1"/>
  <c r="J128" i="1"/>
  <c r="L128" i="1" s="1"/>
  <c r="K127" i="1"/>
  <c r="J127" i="1"/>
  <c r="L127" i="1" s="1"/>
  <c r="K126" i="1"/>
  <c r="J126" i="1"/>
  <c r="L126" i="1" s="1"/>
  <c r="K124" i="1"/>
  <c r="J124" i="1"/>
  <c r="L124" i="1" s="1"/>
  <c r="K123" i="1"/>
  <c r="J123" i="1"/>
  <c r="L123" i="1" s="1"/>
  <c r="K122" i="1"/>
  <c r="J122" i="1"/>
  <c r="L122" i="1" s="1"/>
  <c r="K121" i="1"/>
  <c r="J121" i="1"/>
  <c r="L121" i="1" s="1"/>
  <c r="K120" i="1"/>
  <c r="J120" i="1"/>
  <c r="L120" i="1" s="1"/>
  <c r="K119" i="1"/>
  <c r="J119" i="1"/>
  <c r="L119" i="1" s="1"/>
  <c r="K118" i="1"/>
  <c r="J118" i="1"/>
  <c r="L118" i="1" s="1"/>
  <c r="K117" i="1"/>
  <c r="J117" i="1"/>
  <c r="L117" i="1" s="1"/>
  <c r="K116" i="1"/>
  <c r="J116" i="1"/>
  <c r="L116" i="1" s="1"/>
  <c r="K115" i="1"/>
  <c r="J115" i="1"/>
  <c r="L115" i="1" s="1"/>
  <c r="K114" i="1"/>
  <c r="J114" i="1"/>
  <c r="L114" i="1" s="1"/>
  <c r="K113" i="1"/>
  <c r="J113" i="1"/>
  <c r="L113" i="1" s="1"/>
  <c r="K112" i="1"/>
  <c r="J112" i="1"/>
  <c r="L112" i="1" s="1"/>
  <c r="K110" i="1"/>
  <c r="J110" i="1"/>
  <c r="L110" i="1" s="1"/>
  <c r="K109" i="1"/>
  <c r="J109" i="1"/>
  <c r="L109" i="1" s="1"/>
  <c r="K108" i="1"/>
  <c r="J108" i="1"/>
  <c r="L108" i="1" s="1"/>
  <c r="K107" i="1"/>
  <c r="J107" i="1"/>
  <c r="L107" i="1" s="1"/>
  <c r="K106" i="1"/>
  <c r="J106" i="1"/>
  <c r="L106" i="1" s="1"/>
  <c r="K105" i="1"/>
  <c r="J105" i="1"/>
  <c r="L105" i="1" s="1"/>
  <c r="K104" i="1"/>
  <c r="J104" i="1"/>
  <c r="L104" i="1" s="1"/>
  <c r="K103" i="1"/>
  <c r="J103" i="1"/>
  <c r="L103" i="1" s="1"/>
  <c r="K102" i="1"/>
  <c r="J102" i="1"/>
  <c r="L102" i="1" s="1"/>
  <c r="K97" i="1"/>
  <c r="J97" i="1"/>
  <c r="L97" i="1" s="1"/>
  <c r="K96" i="1"/>
  <c r="J96" i="1"/>
  <c r="L96" i="1" s="1"/>
  <c r="K95" i="1"/>
  <c r="J95" i="1"/>
  <c r="L95" i="1" s="1"/>
  <c r="K94" i="1"/>
  <c r="J94" i="1"/>
  <c r="L94" i="1" s="1"/>
  <c r="K93" i="1"/>
  <c r="J93" i="1"/>
  <c r="L93" i="1" s="1"/>
  <c r="K92" i="1"/>
  <c r="J92" i="1"/>
  <c r="L92" i="1" s="1"/>
  <c r="K91" i="1"/>
  <c r="J91" i="1"/>
  <c r="L91" i="1" s="1"/>
  <c r="K90" i="1"/>
  <c r="J90" i="1"/>
  <c r="L90" i="1" s="1"/>
  <c r="K89" i="1"/>
  <c r="J89" i="1"/>
  <c r="L89" i="1" s="1"/>
  <c r="K88" i="1"/>
  <c r="J88" i="1"/>
  <c r="L88" i="1" s="1"/>
  <c r="K87" i="1"/>
  <c r="J87" i="1"/>
  <c r="L87" i="1" s="1"/>
  <c r="K86" i="1"/>
  <c r="J86" i="1"/>
  <c r="L86" i="1" s="1"/>
  <c r="K85" i="1"/>
  <c r="J85" i="1"/>
  <c r="L85" i="1" s="1"/>
  <c r="K84" i="1"/>
  <c r="J84" i="1"/>
  <c r="L84" i="1" s="1"/>
  <c r="K83" i="1"/>
  <c r="J83" i="1"/>
  <c r="L83" i="1" s="1"/>
  <c r="K82" i="1"/>
  <c r="J82" i="1"/>
  <c r="L82" i="1" s="1"/>
  <c r="K81" i="1"/>
  <c r="J81" i="1"/>
  <c r="L81" i="1" s="1"/>
  <c r="K80" i="1"/>
  <c r="J80" i="1"/>
  <c r="L80" i="1" s="1"/>
  <c r="K79" i="1"/>
  <c r="J79" i="1"/>
  <c r="L79" i="1" s="1"/>
  <c r="K78" i="1"/>
  <c r="J78" i="1"/>
  <c r="L78" i="1" s="1"/>
  <c r="K77" i="1"/>
  <c r="J77" i="1"/>
  <c r="L77" i="1" s="1"/>
  <c r="K76" i="1"/>
  <c r="J76" i="1"/>
  <c r="L76" i="1" s="1"/>
  <c r="K72" i="1"/>
  <c r="J72" i="1"/>
  <c r="L72" i="1" s="1"/>
  <c r="K71" i="1"/>
  <c r="J71" i="1"/>
  <c r="L71" i="1" s="1"/>
  <c r="K70" i="1"/>
  <c r="J70" i="1"/>
  <c r="L70" i="1" s="1"/>
  <c r="K69" i="1"/>
  <c r="J69" i="1"/>
  <c r="L69" i="1" s="1"/>
  <c r="K68" i="1"/>
  <c r="J68" i="1"/>
  <c r="L68" i="1" s="1"/>
  <c r="K63" i="1"/>
  <c r="J63" i="1"/>
  <c r="L63" i="1" s="1"/>
  <c r="K62" i="1"/>
  <c r="L62" i="1" s="1"/>
  <c r="J62" i="1"/>
  <c r="K61" i="1"/>
  <c r="L61" i="1" s="1"/>
  <c r="J61" i="1"/>
  <c r="A61" i="1"/>
  <c r="K60" i="1"/>
  <c r="L60" i="1" s="1"/>
  <c r="J60" i="1"/>
  <c r="K59" i="1"/>
  <c r="L59" i="1" s="1"/>
  <c r="J59" i="1"/>
  <c r="K58" i="1"/>
  <c r="L58" i="1" s="1"/>
  <c r="J58" i="1"/>
  <c r="K57" i="1"/>
  <c r="L57" i="1" s="1"/>
  <c r="J57" i="1"/>
  <c r="K53" i="1"/>
  <c r="J53" i="1"/>
  <c r="L53" i="1" s="1"/>
  <c r="K52" i="1"/>
  <c r="J52" i="1"/>
  <c r="L52" i="1" s="1"/>
  <c r="K51" i="1"/>
  <c r="J51" i="1"/>
  <c r="L51" i="1" s="1"/>
  <c r="K50" i="1"/>
  <c r="J50" i="1"/>
  <c r="L50" i="1" s="1"/>
  <c r="K49" i="1"/>
  <c r="J49" i="1"/>
  <c r="L49" i="1" s="1"/>
  <c r="K48" i="1"/>
  <c r="J48" i="1"/>
  <c r="L48" i="1" s="1"/>
  <c r="K47" i="1"/>
  <c r="J47" i="1"/>
  <c r="L47" i="1" s="1"/>
  <c r="K46" i="1"/>
  <c r="J46" i="1"/>
  <c r="L46" i="1" s="1"/>
  <c r="K44" i="1"/>
  <c r="J44" i="1"/>
  <c r="L44" i="1" s="1"/>
  <c r="K43" i="1"/>
  <c r="J43" i="1"/>
  <c r="L43" i="1" s="1"/>
  <c r="K42" i="1"/>
  <c r="J42" i="1"/>
  <c r="L42" i="1" s="1"/>
  <c r="K41" i="1"/>
  <c r="J41" i="1"/>
  <c r="L41" i="1" s="1"/>
  <c r="K40" i="1"/>
  <c r="J40" i="1"/>
  <c r="L40" i="1" s="1"/>
  <c r="K39" i="1"/>
  <c r="J39" i="1"/>
  <c r="L39" i="1" s="1"/>
  <c r="K38" i="1"/>
  <c r="J38" i="1"/>
  <c r="L38" i="1" s="1"/>
  <c r="K37" i="1"/>
  <c r="J37" i="1"/>
  <c r="L37" i="1" s="1"/>
  <c r="K36" i="1"/>
  <c r="J36" i="1"/>
  <c r="L36" i="1" s="1"/>
  <c r="K35" i="1"/>
  <c r="J35" i="1"/>
  <c r="L35" i="1" s="1"/>
  <c r="K34" i="1"/>
  <c r="J34" i="1"/>
  <c r="L34" i="1" s="1"/>
  <c r="K33" i="1"/>
  <c r="J33" i="1"/>
  <c r="L33" i="1" s="1"/>
  <c r="K28" i="1"/>
  <c r="J28" i="1"/>
  <c r="L28" i="1" s="1"/>
  <c r="K27" i="1"/>
  <c r="J27" i="1"/>
  <c r="L27" i="1" s="1"/>
  <c r="K26" i="1"/>
  <c r="J26" i="1"/>
  <c r="L26" i="1" s="1"/>
  <c r="K25" i="1"/>
  <c r="J25" i="1"/>
  <c r="L25" i="1" s="1"/>
  <c r="K24" i="1"/>
  <c r="J24" i="1"/>
  <c r="L24" i="1" s="1"/>
  <c r="K23" i="1"/>
  <c r="J23" i="1"/>
  <c r="L23" i="1" s="1"/>
  <c r="K22" i="1"/>
  <c r="J22" i="1"/>
  <c r="L22" i="1" s="1"/>
  <c r="K21" i="1"/>
  <c r="J21" i="1"/>
  <c r="L21" i="1" s="1"/>
  <c r="K20" i="1"/>
  <c r="J20" i="1"/>
  <c r="L20" i="1" s="1"/>
  <c r="K19" i="1"/>
  <c r="J19" i="1"/>
  <c r="L19" i="1" s="1"/>
  <c r="K18" i="1"/>
  <c r="J18" i="1"/>
  <c r="L18" i="1" s="1"/>
  <c r="K17" i="1"/>
  <c r="J17" i="1"/>
  <c r="L17" i="1" s="1"/>
  <c r="K16" i="1"/>
  <c r="J16" i="1"/>
  <c r="L16" i="1" s="1"/>
  <c r="K15" i="1"/>
  <c r="J15" i="1"/>
  <c r="L15" i="1" s="1"/>
  <c r="K14" i="1"/>
  <c r="J14" i="1"/>
  <c r="L14" i="1" s="1"/>
  <c r="K13" i="1"/>
  <c r="J13" i="1"/>
  <c r="L13" i="1" s="1"/>
  <c r="K12" i="1"/>
  <c r="J12" i="1"/>
  <c r="L12" i="1" s="1"/>
  <c r="K11" i="1"/>
  <c r="J11" i="1"/>
  <c r="L11" i="1" s="1"/>
  <c r="K10" i="1"/>
  <c r="J10" i="1"/>
  <c r="L10" i="1" s="1"/>
  <c r="K9" i="1"/>
  <c r="J9" i="1"/>
  <c r="L9" i="1" s="1"/>
  <c r="K8" i="1"/>
  <c r="J8" i="1"/>
  <c r="L8" i="1" s="1"/>
  <c r="K7" i="1"/>
  <c r="J7" i="1"/>
  <c r="L7" i="1" s="1"/>
  <c r="K6" i="1"/>
  <c r="J6" i="1"/>
  <c r="L6" i="1" s="1"/>
  <c r="K5" i="1"/>
  <c r="J5" i="1"/>
  <c r="L5" i="1" s="1"/>
  <c r="K138" i="1" l="1"/>
  <c r="K164" i="1"/>
  <c r="K152" i="1"/>
  <c r="K98" i="1"/>
  <c r="K73" i="1"/>
  <c r="K169" i="1"/>
  <c r="K54" i="1"/>
  <c r="K29" i="1"/>
  <c r="L29" i="1"/>
  <c r="L164" i="1"/>
  <c r="L138" i="1"/>
  <c r="L98" i="1"/>
  <c r="L73" i="1"/>
  <c r="L152" i="1"/>
  <c r="L64" i="1"/>
  <c r="L54" i="1"/>
  <c r="K64" i="1"/>
  <c r="L171" i="1" l="1"/>
  <c r="K171" i="1"/>
</calcChain>
</file>

<file path=xl/sharedStrings.xml><?xml version="1.0" encoding="utf-8"?>
<sst xmlns="http://schemas.openxmlformats.org/spreadsheetml/2006/main" count="1108" uniqueCount="582">
  <si>
    <t>LP</t>
  </si>
  <si>
    <t>Określenie towaru</t>
  </si>
  <si>
    <t>Jm</t>
  </si>
  <si>
    <t>Ilość</t>
  </si>
  <si>
    <t>Nazwa handlowa/Producent</t>
  </si>
  <si>
    <t>Cena netto</t>
  </si>
  <si>
    <t>% VAT</t>
  </si>
  <si>
    <t>Cena brutto</t>
  </si>
  <si>
    <t>Wartość netto</t>
  </si>
  <si>
    <t>Wartość brutto</t>
  </si>
  <si>
    <t>ENDOPROTEZA I</t>
  </si>
  <si>
    <t>Trzpień bezcementowy krótki przynasadowy prosty, w dwóch płaszczyznach posiadający kształt klina, wykonany ze stopu tytanowego, w 2/3 bliższych pokryty porowatą okładziną tytanową napylaną próżniowo, produkowany w minimum 10 rozmiarach. Stożek trzpienia 12/14.  
Opcjonalnie trzpień anatomiczny o kształcie spłaszczonego stożka pokryty hydroksyapatytem na całej długości w minimum 9 rozmiarach. Dostępna opcja trzpienia z waryzacją (zwiększający się kąt szyjkowo-trzonowy wraz ze wzrostem rozmiaru trzpienia).</t>
  </si>
  <si>
    <t>szt</t>
  </si>
  <si>
    <t>Głowa metalowa w rozmiarach od 28 do 36mm.</t>
  </si>
  <si>
    <t>Wkład polietylenowy crosslinkowany, stabilizowany przeciwutleniaczem, o średnicy wewnętrznej 28mm, 32mm i 36mm</t>
  </si>
  <si>
    <t>Komponent panewki typu press-fit, o średnicy zewnętrznej od minimum 46mm do minimum 64mm przeznaczony do implantacji bezcementowej, pokryty tytanową okładziną napylaną próżniowo i hydroksyapatytem. Panewka posiadająca system mocowania wkładki, w postaci tytanowego pierścienia pod krawędzią panewki, blokujący wkładkę w panewce. Opcjonalnie do wyboru operatora możliwość użycia panewki z wbudowaną 15 stopniową nadbudową a także panewki dwumobilnej (antyluksacyjnej) typu Press-fit , pokrytej hydroksyapatytem, z ruchomą wkładką polietylenową.</t>
  </si>
  <si>
    <t>Śruba panewkowa</t>
  </si>
  <si>
    <t xml:space="preserve">Głowa ceramiczna rosnąca o średnicach 28mm, 32mm i 36mm </t>
  </si>
  <si>
    <t>Wkładka panewkowa ceramiczna 28/32/36mm</t>
  </si>
  <si>
    <t xml:space="preserve">Trzpień rewizyjny przeznaczony do rewizyjnej endoprotezoplastyki stawu biodrowego w wersji bezcementowej. Trzpień endoprotezy tytanowy, modularny złożony z komponentu krętarza i części dystalnej (trzpienia śródszpikowego). Część krętarzowa w dwóch typach (standardowej i szerokiej) o długości od 55mm do 105mm ze skokiem co 10mm – wyposażona w otwór po stronie przyśrodkowej z możliwością regulacji ante/retrotorsji w zakresie +/- 40 stopni. Kąt szyjkowo udowy 135 stopni, offset 44mm. Część dystalna (trzpień) w dwóch wersjach – prosta i zakrzywiona, w grubościach od 14 do 28mm (ze skokiem  co 2mm) i dł. 120, 140, 200 i 260mm. Trzpienie w wersji typu Wagner oraz z możliwością ryglowania dystalnego. Obie części łączone ze sobą za pomocą stożka Morse`a. </t>
  </si>
  <si>
    <t>Panewka bezcementowa rewizyjna z otworami na śruby, wykonana metodą druku 3D z porowatego tytanu przerastającego kością z wkładem mocowanym zatrzaskowo. Rozmiary panewki od minimum 42 do minimum 80mm w skokach co 2 milimetry.</t>
  </si>
  <si>
    <t xml:space="preserve">Wkład polietylenowy crosslinkowany, stabilizowany przeciwutleniaczem, o średnicy 
wewnętrznej 28mm, 32mm i 36mm. </t>
  </si>
  <si>
    <t>Wkład antyluksacyjny z możliwością zatrzaśnięcia głowy.</t>
  </si>
  <si>
    <t>Wkład typu Dual Mobility wykonany ze stopu CoCr na głowy o średnicy od 32 do 60mm.</t>
  </si>
  <si>
    <t>Głowa typu Dual Mobility polietylenowa stabilizowana przeciwutleniaczem, o średnicy od 32 do 60mm.</t>
  </si>
  <si>
    <t>Głowa metalowa antyluksacyjna.</t>
  </si>
  <si>
    <t>Nadbudowa stropu panewki wykonana z tantalu przerastającego kością ze śrubami tytanowymi. 6 rozmiarów wielkości nadbudowy, każdy dostępny w 4 długościach.</t>
  </si>
  <si>
    <t xml:space="preserve">Panewka rewizyjna bezcementowa stawu biodrowego. Panewka – rewizyjna wykonana z tantalu, o porowatej strukturze, zbliżonej w ujęciu 3D do struktury kości gąbczastej. Implant panewkowy z systemem towarzyszących uzupełnień, pozwalających na zaopatrzenie defektów strukturalnych panewki kostnej i jej otoczenia, w zakresie od I stopnia do IIIB stopnia w klasyfikacji Paprosky`iego. </t>
  </si>
  <si>
    <t xml:space="preserve">Dodatkowe elementy rewizyjne: elementy rekonstrukcyjne tantalowe, protezy kolumny, dostępne w 4 rozmiarach, klinowate tantalowe podkładki dostępne w 3 wysokościach 5, 10, 15, </t>
  </si>
  <si>
    <t xml:space="preserve">Elementy uzupełniające ubytki dna panewki, wykonane z tantalu, dostępne w 6 wysokościach, średnice 26, 32, 38mm, </t>
  </si>
  <si>
    <t>Koszyki rekonstrukcyjne anatomiczne tytanowe. Dostępne w prawej i lewej konfiguracji, wersje z długim i krótkim ramieniem. Po 10 rozmiarów każdy, w zakresie 48-68mm, wkręty do mocowania, o średnicy 6,5mm i długościach 20 – 60mm, głowa metalowa w czterech wielkościach długości szyjki w rozmiarach 22mm, 28mm, 32mm, 36mm.</t>
  </si>
  <si>
    <t xml:space="preserve">Trzpień cementowany, prosty typu Muller, zwężający się dystalnie, bez kołnierza, stożek szyjki 12/14, spłaszczony w celu zwiększenia stabilności rotacyjnej, rowkowany obustronnie, o kącie CCD - 135 stopni, samocentrujący (nie wymaga centralizera). Trzpień dostępny w wersji standardowej jak i lateralizowanej o rozmiarach : (7,5mm, 8,75mm, 10mm, 11,25mm, 12,5mm, 13,75mm, 15mm, 16,25mm, 17,5mm) </t>
  </si>
  <si>
    <t>Głowa metalowa w czterech wielkościach długości szyjki w rozmiarze 28 i 32mm.</t>
  </si>
  <si>
    <t>Panewka polietylenowa ze znacznikiem rentgenowskim, średnica wewnętrzna 28 mm lub 32 mm, średnica zewnętrzna 46-58 mm, zmienna co 2 mm.</t>
  </si>
  <si>
    <t>Ostrze do usuwania panewki - uzupełnienie</t>
  </si>
  <si>
    <t>RAZEM</t>
  </si>
  <si>
    <t xml:space="preserve">        ZADANIE 2</t>
  </si>
  <si>
    <t>ENDOPROTEZA II</t>
  </si>
  <si>
    <t>Komponenty udowe i piszczelowe wykonane ze stopu kobaltowo-chromowego, komponenty polietylenowe wykonane ze wzmocnionego polietylenu z wiązaniami krzyżowymi (sterylizacja gamma w atmosferze gazu obojętnego) stabilizowane przeciutleniaczem. Dostępny w dwóch opcjach CR i PS do wyboru śródoperacyjnego:</t>
  </si>
  <si>
    <t xml:space="preserve">komponent udowy anatomiczny w minimum 9 rozmiarach w przedziale od 55 do 80mm,                                                                          opcjonalnie: komponent udowy anatomiczny (lewe, prawe) w minimum 9 rozmiarach z tzw. otwartą klatką Insalla (umożliwiające przeprowadzenie poprzez implant gwoździa wstecznego)                                 </t>
  </si>
  <si>
    <t>szt.</t>
  </si>
  <si>
    <t>taca piszczelowa polerowana dostępna w 7 rozmiarach w przedziale od 63 do 87mm</t>
  </si>
  <si>
    <t>Komponent udowy anatomiczny w minimum 9 rozmiarach wykonany ze stopu CoCr  z możliwością dokręcenia trzpieni przedłużających oraz klinów wyrównujących ubytki kostne.</t>
  </si>
  <si>
    <t xml:space="preserve">Komponent piszczelowy uniwersalny ze stopu CoCr polerowany w wersji fixed bearing i mobile bearing o nierównej powierzchni uniesionej na środku dopasowanej do wkładki piszczelowej w co najmniej 7 rozmiarach, z możliwością dokręcenia trzpieni  przedłużających oraz klinów wyrównujących ubytki kostne. </t>
  </si>
  <si>
    <t>Wkładka stawowa polietylenowa mobile bearing, osadzana na centralnym bolcu wychodzącym z tacy piszczelowej w co najmniej 6 grubościach dla każdego rozmiaru części piszczelowej oraz typu fixed bearing mocowana do komponentu piszczelowego specjalną zawleczką .</t>
  </si>
  <si>
    <t>Trzpień udowy i piszczelowy w co najmniej 2 długościach i 7 średnicach</t>
  </si>
  <si>
    <t>Stabilizator piszczelowy derotacyjny</t>
  </si>
  <si>
    <t>Bloczek udowy w co najmniej 2 wysokościach.</t>
  </si>
  <si>
    <t>Bloczek piszczelowy w co najmniej 3 wysokościach.</t>
  </si>
  <si>
    <t>Adaptor offsetowy.</t>
  </si>
  <si>
    <t>Uzupełnienie piszczelowe</t>
  </si>
  <si>
    <t xml:space="preserve">Komponenty udowe i piszczelowe wykonane ze stopu kobaltowo-chromowego przystosowane do implantacji bezcementowej pokryte tytanową okładziną napylaną próżniowo, komponenty polietylenowe wykonane ze wzmocnionego polietylenu z wiązaniami krzyżowymi (sterylizacja gamma w atmosferze gazu obojętnego) stabilizowane przeciutleniaczem. Dostępny w dwóch opcjach CR i PS do wyboru śródoperacyjnego:                                                 </t>
  </si>
  <si>
    <t xml:space="preserve">taca piszczelowa polerowana dostępna w 7 rozmiarach w przedziale od 63 do 87mm </t>
  </si>
  <si>
    <t>kil do tacy piszczelowej</t>
  </si>
  <si>
    <t xml:space="preserve">3 rodzaje wkładek polietylenowych (różne krzywizny powierzchni artykulacji) w 5 grubościach i 5  szerokościach mocowanych do komponentu piszczelowego specjalną zawleczką,                                                                                                                                                        opcjonalnie:  wkładki polietylenowe dostępne w 8 grubościach i 5 szerokościach mocowanych do komponentu piszczelowego specjalną zawleczką                                  </t>
  </si>
  <si>
    <t>Zestaw do mieszania próżniowego składający się z pojemnika z długą dyszą służącego jednocześnie do mieszania próżniowego i podawania cementu do kanału szpikowego, pojemnika z krótką dyszą służącą jednocześnie do mieszania próżniowego i podawania cementu do panewki.</t>
  </si>
  <si>
    <t>Cement 1 x 40g z gentamycyną</t>
  </si>
  <si>
    <t>Cement 1 x 40g z gentamycyną i clindamycyną</t>
  </si>
  <si>
    <t>Test oznaczający poziom α-defensyn do wykrywania okołoprotezowego zakażenia stawów.</t>
  </si>
  <si>
    <t xml:space="preserve">       ZADANIE 3</t>
  </si>
  <si>
    <t>ENDOPROTEZA III</t>
  </si>
  <si>
    <t>Głowa ceramiczna - Biolox delta , o średnicy 28 mm dostępna w 3 rozmiarach (S, M, L) oraz o średnicy 32 mm lub 36 mm dostępne w co najmniej w 4 rozmiarach (S, M, L, XL).</t>
  </si>
  <si>
    <t>Głowa metalowa - ze stopu CoCrMo, o średnicy 28 mm, 32 mm lub 36 mm, dostępna w 5 rozmiarach (S, M, L, XL, XXL).</t>
  </si>
  <si>
    <t>Panewka  - bezcementowa ze stopu tytanu pokrytego tytanem z hydroksyapatytem lub tytanem z Si-DLC (antyalergiczną warstwą ochronną), z wypustkami w postaci ząbków umożliwiającymi pierwotną stabilizację. Dostępna w wersji bezotworowej oraz z 3 otworami pod śruby kotwiczące z zaślepkami, o  średnicy od 44mm do 70mm, panewka w minimum 14 rozmiarach, zapewniająca możliwość zamiennego stosowania wkładów polietylenowych i ceramicznych.</t>
  </si>
  <si>
    <t>Wkręt panewkowy  o średnicy 6,5 mm i długościach od 15 mm do 80 mm</t>
  </si>
  <si>
    <t>Wkład polietylenowy - z UHMWPE z witaminą E, o średnicy wewnętrznej 28 mm lub 32 mm, standardowy lub antyluksacyjny o kącie kołnierza  15° ze znacznikiem,  w 14 rozmiarach. Wkład polietylenowy i panewka pakowane osobno.</t>
  </si>
  <si>
    <t>Trzpień rewizyjny, bezcementowy, ze stopu tytanu, w przekroju o kształcie prostokątnym, z zaokrąglonymi krawędziami, zwężający się w kierunku dystalnym, z rowkami po obu stronach, rozcięty w części dystalnej w kierunkach AP i ML. Pokryty powłoką porowatego tytanu oraz powłoką węglowo-krzemową. Kąt nachylenia szyjki  135°, występujący w wersji "high ofset", stożek trzpienia 12/14. Trzpień w minimum 9 rozmiarach o długościach co najmniej od 180 do 230 mm.</t>
  </si>
  <si>
    <t xml:space="preserve">        ZADANIE 4</t>
  </si>
  <si>
    <t>ENDOPROTEZA IV</t>
  </si>
  <si>
    <t>Endoproteza kłykciowa stawu kolanowego, cementowa bez zachowania PCL (PS). Element udowy jednopromieniowy w zakresie ruchu 10-110 st.(w osi A/P), anatomiczny (prawy,lewy) z podniesioną o 7° przednią częścią, zapobiegającą tzw. notching – nadmiernemu naciskowi implantu na warstwę korową przedniej części uda wykonany ze stopu kobaltowo-chromowego,  w 8 rozmiarach dla każdej ze stron. Modularna, uniwersalna (jednakowa dla strony lewej i prawej) część piszczelowa wykonana ze stopu kobaltowo-chromowego przynajmniej w 8 rozmiarach. Wkladka polietylenowa o grubościach: 9mm,11mm,13mm,16mm,19mm. Wymagany polietylen wysokousieciowany radiacyjnie i wyżarzany (temp. 130 st) w wyniku naprzemiennego, sekwencyjnego procesu, sterylizowany nieradiacyjnie, w plazmie gazu.  Cement z antybiotykiem i mieszalnik.</t>
  </si>
  <si>
    <t>komponent cementowany piszczelowy</t>
  </si>
  <si>
    <t>komponent cementowany udowy</t>
  </si>
  <si>
    <t>wkładka polietylenowa piszczelowa</t>
  </si>
  <si>
    <t>Cement z antybiotykiem</t>
  </si>
  <si>
    <t>Mieszalnik do cementu</t>
  </si>
  <si>
    <t xml:space="preserve">ZADANIE 5 ENDOPROTEZA V </t>
  </si>
  <si>
    <t>ENDOPROTEZA KRĘTARZOWA STAWU BIODROWEGO</t>
  </si>
  <si>
    <t xml:space="preserve">Trzpień  krótki, przynasadowy, osadzany w technice oszczędzającej kość; wykonany ze stopu tytanu; w części bliższej pokryty porowatym tytanem o porowatości 30%, w części dalszej piaskowany. Stała krzywizna na łuku Adamsa, dytalny koniec zaokrąglony dla łatwiejszego wprowadzenia, zredukowany przyśrodkowo w celu minimalizacji ryzyka konfliktu z korówką przy bardziej koślawym wprowadzeniu. Stożek 12/14. 12 rozmiarów w wersji standardowej 134° oraz 12 rozmiarów w wersji lateralizowanej 131°.Dodatkowo trzpień w wersji modularnej - 12 wielkości trzpienia oraz 12 rodzajów szyjek modularnych.  Wielkość trzpienia rosnąca proporcjonalnie </t>
  </si>
  <si>
    <t>Trzpień  pierwotny, prosty, w rzucie czołowym łuk, w rzucie bocznym "V" o kącie rowarcia 8 ° , bezkołnierzowy, wykonany ze stopu tytanu. Powierzchnia pokryta hydroksyapatytem o grubości 55µm w 11 rozmiarach.
W  strefie krętarzowej poziome ożebrowanie, w części dystalnej wertykalne - dla poprawy stabilności pierwotnej; łuk przyśrodkowy o promieniu 100mm stałym dla każdego rozmiaru; przekrój poprzeczny części dystalnej trzpienia prostokątny, zaokrąglony taperowany koniec dystalny. Stożek 12/14.  Dwie dostępne wersje CCD 134° ( standard ) i 131° ( wersja lateralizowana).  Każda z opcji kątowych w minimum 11 rozmiarach Wymagane wspólne instrumentarium dla trzpienia w wersji cementowanej i becementowej.</t>
  </si>
  <si>
    <t>Trzpień  pierwotny w rzucie czołowym łuk, w rzucie bocznym "V", bezkołnierzowy, cementowany, polerowany, nie wymagajacy centralizera wykonany ze stopu FeCrNiMNMoNbN. Dwie dostępne wersje CCD 134* ( standard ) i 131* ( wersja lateralizowana). Kążda wersja dostępna w 11 rozmiarach. Stożek 12/14. Wymagane instrumentarium uniwersalane dla trzpienia cementowanego i bezcementowego.</t>
  </si>
  <si>
    <t xml:space="preserve">Element proksymalny wykonany ze stopu tytanu, modularny, dwie opcje CCD- 125* i 135*; cztery offsety dla każdego kąta; mocowany śrubą po założeniu trzpienia. 
W 3 średnicach: A (średnica 16mm dla trzpieni 13-15mm), B (średnica 19mm dla trzpieni o 16-20mm), B-LONG (średnica 23mm dla trzpieni o 21-26mm). </t>
  </si>
  <si>
    <t>Głowa ceramiczna BIOLOX DELTA 28, 32, 36, 40mm ; dla rozmiarów 28 i 32 - # długości szyjki, dla rozmiarów 36 i 40  -4 długości szyjki; dostępność głów rewizyjnych z metalową wkładką w rozmiarach 28-36mm.</t>
  </si>
  <si>
    <t>Panewka  typu press-fit typu "  trójprzestrzenna ", panewka wykonana monolitycznie (nieklejone elementy ) ze stopu tytanu Ti6Al4V. Centralny techniczny otwór panewki zaślepiany specjalną wypustka wkładki (brak konieczności dodatkowych zaślepek i ułatwienie centralizacji wkładu podczas implantacji. Dostępna w rozmiarach 44-76 mm (skok co 2mm)</t>
  </si>
  <si>
    <t>Panewka rewizyjna typu press-fit typu " trójprzestrzenna ", panewka wykonana monolitycznie (nieklejone elementy ) ze stopu tytanu Ti6Al4V w rozmiarach 50 - 66mm. Panewka o "podciętym" nieregularnym brzegu z trzema płytami 2 i 3-otworowymi oraz haczykiem wykonanymi z czystego tytanu celem zwiększenia elastyczności.</t>
  </si>
  <si>
    <t>Panewka rewizyjna lub dysplastyczna  typu press-fit typu " trójprzestrzenna", panewka wykonana monolitycznie (nieklejone elementy ) ze stopu tytanu Ti6Al4V w rozmiarach  44-76mm ( skok co 2 mm. ). Panewka o "podciętym" nieregularnym brzegu w wersji standard lub " Multihole"</t>
  </si>
  <si>
    <t xml:space="preserve">Panewka cementowana z nadbudową i bez . </t>
  </si>
  <si>
    <t>Moduł rewizyjny panewkowy typu trójprzestrzennego, monolityczny (nieklejone elementy ) ze stopu tytanu Ti6Al4V w rozmiarach 50 - 62mm oraz wysokościach 12 i 18mm. Moduł mocowany z panewkami za pomocą śrub - bez użycia cementu.</t>
  </si>
  <si>
    <t>Spacer metalowy do panewek rewizyjnych: 0*, 10*, 20*,0* +5, 10* +5, 20* +5</t>
  </si>
  <si>
    <t xml:space="preserve">Wkładka polietylenowa wykonana z polyetylenu crosslinked bezokapowa oraz okapowa;  otoczona metalowym paskiem wykonanym ze stopu tytanu. Wkładka fiksowana konikalnie, wyposażona w centralny stabilizator ułatwiający odpowiednie osadzenie wkładki w panewce; rozmiary zewnętrzne ( S, M, L ) </t>
  </si>
  <si>
    <t>Trzpień rewizyjny, wg filozofii wagnerowskiej o dystalnej fiksacji, wykonany ze stopu tytanu.  Połączenie elementu proksymalnego z częścią dystalną pod kątem 4°, co umożliwia, przy zmianie antetorsji elementu proksymalnego, wpływ na zmiane kąta CCD w płaszczyźnie strzałkowej oraz offsetu bez konieczności zmiany elementu proksymalnego na inny. Element proksymalny wykonany ze stopu tytanu, modularny, część szyjkowa polerowana. Część proksymalna łączona z częścią dystalną na stożek Morse'a oraz dodatkowo zabezpieczona śrubą. Możliwość płynnego ustawienia antetorsji części proksymalnej versus trzpień dystalny w zakresie 360°. Zakres długości od 190 do 310mm. Stożek 12/14. Kąt CCD 135° i 131°. Część dystalna w 2  długościach 140 i 200mm; średnica 14-24mm skalowane co 1mm. Część proksymalna w 7 długościach 50-110mm ze zmiennym offsetem. Offsety w zakresie 31,9-47,6mm</t>
  </si>
  <si>
    <t>kpl.</t>
  </si>
  <si>
    <t>Śruby kostne</t>
  </si>
  <si>
    <t xml:space="preserve">Głowa dwumobilna polietylenowa  z VIT E lub bez vitamitaminy 40, 42mm. do głów metalowych 28mm. </t>
  </si>
  <si>
    <t xml:space="preserve">Wkładka metalowa do wkładki polietylenowej  dwumobilnej 40, 42mm. </t>
  </si>
  <si>
    <t xml:space="preserve">Korek do kanału </t>
  </si>
  <si>
    <t>Ostrza do wymaganego napędu</t>
  </si>
  <si>
    <t xml:space="preserve">ZADANIE  6   Proteza obręczy barkowej VI </t>
  </si>
  <si>
    <t>Proteza urazowa 10 szt., anatomiczna 2 szt.</t>
  </si>
  <si>
    <t>1.1</t>
  </si>
  <si>
    <t xml:space="preserve">Trzpień bezcementowy lub cementowany </t>
  </si>
  <si>
    <t>1.2</t>
  </si>
  <si>
    <t xml:space="preserve">Element proksymalny: trauma, anatomia </t>
  </si>
  <si>
    <t>1.3</t>
  </si>
  <si>
    <t>Panewka metal Back</t>
  </si>
  <si>
    <t>1.4</t>
  </si>
  <si>
    <t>Śruba</t>
  </si>
  <si>
    <t>1.5</t>
  </si>
  <si>
    <t>Wkłąd polietylenowy do panewki , anatomia</t>
  </si>
  <si>
    <t>1.6</t>
  </si>
  <si>
    <t>Głowa metal  40-54mm</t>
  </si>
  <si>
    <t>1.7</t>
  </si>
  <si>
    <t xml:space="preserve">Adapter </t>
  </si>
  <si>
    <t>1.8</t>
  </si>
  <si>
    <t>Głowa CTA  42-54mm</t>
  </si>
  <si>
    <t>1.9</t>
  </si>
  <si>
    <t xml:space="preserve">Adapter do głów CTA </t>
  </si>
  <si>
    <t>2.</t>
  </si>
  <si>
    <t xml:space="preserve">Proteza odwrócona 20szt. </t>
  </si>
  <si>
    <t>2.1</t>
  </si>
  <si>
    <t>2.2</t>
  </si>
  <si>
    <t>Trzpień rewizyjny cementowany. bezcementowy</t>
  </si>
  <si>
    <t>2.3</t>
  </si>
  <si>
    <t>Element proksymalny: odwrócony</t>
  </si>
  <si>
    <t>2.4</t>
  </si>
  <si>
    <t>Glenosfery PE 40,44 mm.</t>
  </si>
  <si>
    <t>2.5</t>
  </si>
  <si>
    <t>Łącznik</t>
  </si>
  <si>
    <t>2.6</t>
  </si>
  <si>
    <t>Glenosfery 36mm</t>
  </si>
  <si>
    <t>2.7</t>
  </si>
  <si>
    <t>Wkładka odwrócona PE</t>
  </si>
  <si>
    <t>2.8</t>
  </si>
  <si>
    <t>Wkładka do systemu odwróconego metalowa lub ceramiczna</t>
  </si>
  <si>
    <t>2.9</t>
  </si>
  <si>
    <t>Przedłużenie do systemu odwróconego +9</t>
  </si>
  <si>
    <t>2.10</t>
  </si>
  <si>
    <t>2.11</t>
  </si>
  <si>
    <t>Wkładka odwrócona , lateralizująca PE do glenosfery  40, 44</t>
  </si>
  <si>
    <t>2.12</t>
  </si>
  <si>
    <t>Wkładka odwrócona , retencyjna do glenosfery 36</t>
  </si>
  <si>
    <t>2.13</t>
  </si>
  <si>
    <t>3.</t>
  </si>
  <si>
    <t xml:space="preserve">Endoproteza obręczy barkowo-ramiennej beztrzpieniowa z możliwością konwersji z opcji anatomicznej na odwróconą bez usuwania trzpienia i elementu panewkowego.   </t>
  </si>
  <si>
    <t>3.1</t>
  </si>
  <si>
    <t>Element beztrzpieniowy TT</t>
  </si>
  <si>
    <t>3.2</t>
  </si>
  <si>
    <t>Adapter standard lub ecentryczny, anatomia</t>
  </si>
  <si>
    <t>3.3</t>
  </si>
  <si>
    <t>Wkładka reverse , adapter anatomia</t>
  </si>
  <si>
    <t>3.4</t>
  </si>
  <si>
    <t>3.5</t>
  </si>
  <si>
    <t>3.6</t>
  </si>
  <si>
    <t>3.7</t>
  </si>
  <si>
    <t>Wkład PE do panewki</t>
  </si>
  <si>
    <t>3.8</t>
  </si>
  <si>
    <t>3.9</t>
  </si>
  <si>
    <t>4.</t>
  </si>
  <si>
    <t>Panewki rewizyjne</t>
  </si>
  <si>
    <t>4.1</t>
  </si>
  <si>
    <t>kmpl.</t>
  </si>
  <si>
    <t>4.2</t>
  </si>
  <si>
    <t>Razem:</t>
  </si>
  <si>
    <t>ZADANIE 7</t>
  </si>
  <si>
    <t>ENDOPROTEZA STAWU KOLANOWEGO VII</t>
  </si>
  <si>
    <t>1.</t>
  </si>
  <si>
    <t>Komponent udowy KR, CR lub PS</t>
  </si>
  <si>
    <t>Komponent piszczelowy</t>
  </si>
  <si>
    <t>Wkładka piszczelowa KR ( lewa, prawa ), CR lub PS</t>
  </si>
  <si>
    <t>Trzpień  20, 40 LUB 60MM.</t>
  </si>
  <si>
    <t>5.</t>
  </si>
  <si>
    <t>Pegi</t>
  </si>
  <si>
    <t>6.</t>
  </si>
  <si>
    <t xml:space="preserve">Implanty typu cone do wypełnienia ubytków sfery przynasadowej. Dostępne w wersji symetrycznej i peryferyjnej. </t>
  </si>
  <si>
    <t>7.</t>
  </si>
  <si>
    <t>Cement kostny PMMA średniej gęstości, o niskiej temperaturze polimeryzacji dla zmniejszenia ryzyka uszkodzeń tkanek, w opakowaniu 40 g., pakowany sterylnie, dwufazowy (proszek i rozpuszczalnik), radioprzezierny, o krótkiej fazie mieszania (ok. 30 sek) i czasie wiązania ok. 4-5 min w fazie roboczej,  oraz ok. 8-9 min w fazie całkowitej polimeryzacji w temp. otoczenia ok. 21 stopni. Zawartość antybiotyku 0,6 g. Pik uwalniania antybiotyku w ciągu 1 godz od aplikacji (ok 0,15mg/cm²). Czas uwalniania min. 14 dni</t>
  </si>
  <si>
    <t xml:space="preserve"> </t>
  </si>
  <si>
    <t>8.</t>
  </si>
  <si>
    <t>Mieszalnik próżniowy do mieszania i podciśnieniowego podawania cementu w postaci strzykawki w 2 opocjach obietości (120 i 180g); Filtr węglowy  pochałniający opary monomeru. Do mieszalnika użyczany wielorazowy pistolet iniekcyjny</t>
  </si>
  <si>
    <t>9.</t>
  </si>
  <si>
    <t>Ostrza pryzmatyczne do precyzyjnego cięcia kolana do napędu</t>
  </si>
  <si>
    <t>10.</t>
  </si>
  <si>
    <t>Ostrza do napędu</t>
  </si>
  <si>
    <t xml:space="preserve">ZADANIE 8           SPEACERY </t>
  </si>
  <si>
    <t xml:space="preserve">Spacer biodrowy komplet : forma spacera, 3x cement o niskiej gęstości, 1x cement o  średniej gęstości, strzykawka </t>
  </si>
  <si>
    <t>kmpl</t>
  </si>
  <si>
    <t>Formy do wykonania  spacer'a stawu biodrowego, modularny, umozliwiające wykonanie odlewu trzpienia i głowy stawu biodrowego z dowolnego cementu o niskiej  gestości; zetsaw zawiera sterylne blistry stanowiące formę odlewniczą z metalowym rdzeniem wzmacnaijacym spacer oraz ramę zamykającą szczelnie używane blistry stanowiące wielorazowy zestaw instrumentacyjny; MożliwoŚć uzyskania odlewu trzpienia w 3 średnicach (10-13-15mm), 3 długościach (140-170-210mm) oraz w 4 średnicach głów (48-51-56-60mm) czyli łącznie aż 36 kombinacji.</t>
  </si>
  <si>
    <t xml:space="preserve">Cement kostny PMMA niskiej  gęstości do wykonania spacera, w opakowaniu 40g,  z antybiotykiem(Genamycyna), pakowany sterylnie, dwufazowy (proszek i rozpuszczalnik), radioprzezierny, długo w fazie półpłynnej, roboczej – 6-8min, zredukowany czas mieszania (30-45sek), 12-13min do pełnej polimeryzacj 
Niska temperatura polimeryzacji dla zmniejszenia ryzyka uszkodzeń tkanek;  pik uwalniania cementu w ciągu 1godz od aplikacji (ok 0,15mg/cm²) i ciągłe uwalnianie do ponad 14 dni
</t>
  </si>
  <si>
    <t xml:space="preserve">Cement kostny do mocowaniai spacera w kośći PMMA średniej gęstości, w opakowaniu 40g, z antybiotykiem(Genamycyna), pakowany sterylnie, dwufazowy (proszek i rozpuszczalnik), radioprzezierny, krótk afaza mieszania (ok 30sek); czas w fazie roboczej 4-5min, w 21°C ok 8-9min całkowitej polimeryzacji, Niska temperatura polimeryzacji dla zmniejszenia ryzyka uszkodzeń tkanek; pik uwalniania cementu w ciągu 1godz od aplikacji (ok 0,1mg/cm²) i ciągłe uwalnianie do ponad 14 dni
</t>
  </si>
  <si>
    <t xml:space="preserve">szt. </t>
  </si>
  <si>
    <t>2</t>
  </si>
  <si>
    <t xml:space="preserve">Spacer kolanowy komplet : forma spacera, , 3x cement o niskiej gęstości , 1x cement o średniej gęstości , strzykawka </t>
  </si>
  <si>
    <t>Formy do wykonania  spacer'a stawu kolanowego, modularny, umozliwiające wykonanie odlewy elementu udowego i piszczelowego z dowolnego cementu o niskiej  gestości; zetsaw zawiera sterylne blistry stanowiące formę odlewniczą; możliwość uzyskania odlewu elemenu udowego w 3 rozmiarach (60-70-80mm szerokości) oraz piszczelowego w 3 wysokościach (12-16-20mm).</t>
  </si>
  <si>
    <t xml:space="preserve">ZADANIE 9 </t>
  </si>
  <si>
    <t>SYSTEM PŁUKANIA PULSACYJNEGO</t>
  </si>
  <si>
    <t>System płukania pulsacyjnego ran oraz struktur kostnych nie zawierający lateksu, przeznaczony do jednorazowego użytku. Urządzenie posiada własny bateryjny napęd ze zintegrowanym weżem tłocząco ssącym płyn wraz z klispsem odcinajacym oraz przewodem zasilajacym. Opcjonalnie do wyboru operatora system zasilany z konsoli elektrycznej. W jednym opakowaniu wraz z kolbą znajduje się krótka i długa końcówka ssąco tłocząca z osłoną rozbryzgową o długości 12,7 cm i 22,86 cm. System zapewnia dwie szybkości pracy uzyskiwane przy pomocy spustu kołyskowego w rękojeści. Jedna o wysokim ciśnieniu 23 PSI do płukania kości lub niska 5,8 PSI do płukania tkanek miękkich. System nie wymaga użycia sprężonego powietrza (zarówno ze ściany jak i butli). Końcówki można wielokrotnie wymieniać w trakcie jednego zabiegu.</t>
  </si>
  <si>
    <t xml:space="preserve">szczotka kanałowa oraz panewkowa </t>
  </si>
  <si>
    <t>Nieodpłatne użyczenie zestawu  narzędzi na czas trwania umowy (instrumentarium),  szkolenie personelu lekarskiego i instrumentariuszek</t>
  </si>
  <si>
    <t xml:space="preserve">w kolumnie "typoszereg rozmiarów" należy wymienić wszystkie rozmiary </t>
  </si>
  <si>
    <t>w kolumnie "kod towaru" należy wpisać wszystkie pełne kody danego asortymentu (stosownie do rozmiaru)</t>
  </si>
  <si>
    <t>Nie zastosowanie się do powyższego skutkować będzie wezwaniem do uzupełnienia oferty.</t>
  </si>
  <si>
    <t xml:space="preserve">3 rodzaje wkładek polietylenowych (różne krzywizny powierzchni artykulacji) w 5 grubościach i 5  szerokościach mocowanych do komponentu piszczelowego specjalną zawleczką, opcjonalnie:  wkładki polietylenowe dostępne w 8 grubościach i 5 szerokościach mocowanych do komponentu piszczelowego specjalną zawleczką                                  </t>
  </si>
  <si>
    <r>
      <t>Kod towaru</t>
    </r>
    <r>
      <rPr>
        <b/>
        <i/>
        <sz val="9"/>
        <rFont val="Arial Narrow"/>
        <family val="2"/>
        <charset val="238"/>
      </rPr>
      <t xml:space="preserve"> (pełen kod wszystkich wymienionych rozmiarów)</t>
    </r>
  </si>
  <si>
    <r>
      <t xml:space="preserve">typoszereg rozmiarów  </t>
    </r>
    <r>
      <rPr>
        <b/>
        <i/>
        <sz val="9"/>
        <rFont val="Arial Narrow"/>
        <family val="2"/>
        <charset val="238"/>
      </rPr>
      <t>/należy wymienić wszystkie/</t>
    </r>
  </si>
  <si>
    <t xml:space="preserve">Trzpień -   ze stopu tytanu, prosty, bezcementowy, przynasadowy zwężający się w kierunku dystalnym, posiadający geometrię klina w dwóch płaszczyznach, w przekroju o kształcie prostokątnym z zaokrąglonymi krawędziami, z kanałem po obu stronach, pokryty powłoką porowatego tytanu(w cześci bliższej) z hydroksyapatytem lub porowatym tytanem(w cześci bliższej) z Si-DLC, kąt nachylenia szyjki  α = 135°,α = 125° o stożku 12/14, trzpień w minimum 11 rozmiarach  lub Trzpień - przynasadowy bezcementowy, ze stopu tytanu, o owalnym przekroju. W części proksymalnej z przewężeniem szyjki zwiększającym zakres ruchu w stawie. W części dystalnej z wypolerowanym podcięciem ułatwiającym wprowadzenie oraz z dwoma kanałkami.  Pokryty powłoką tytanu z hydroksyapatytem lub powłoką tytanu z Si-DLC. Kąt nachylenia szyjki α=130°, stożek trzpienia 12/14, trzpień w  minimum 9 rozmiarach.    </t>
  </si>
  <si>
    <r>
      <t xml:space="preserve">Trzpień modularny  dysplastyczny wykonany ze stopu tytanu; 14 rozmiarów; przekrój 13-26mm, długość 87-100mm </t>
    </r>
    <r>
      <rPr>
        <b/>
        <sz val="9"/>
        <rFont val="Arial Narrow"/>
        <family val="2"/>
        <charset val="238"/>
      </rPr>
      <t>oraz</t>
    </r>
    <r>
      <rPr>
        <sz val="9"/>
        <rFont val="Arial Narrow"/>
        <family val="2"/>
        <charset val="238"/>
      </rPr>
      <t xml:space="preserve"> w opcji rewizyjnej trzpień dysplastyczny w 2 długościach: 120 (średnica 16-18mm) i 140mm (średnica 19-26mm). Średnice skalowane co 1mm.
Trzpień modularny, dysplastyczny wykonany  ze stopu tytanu; część dystalna w kształcie konikalnym o kącie rozwarcia stożka 5°, pionowe listewki antyrotacyjne (8szt na obwodzie trzpienia); Element proksymalny wykonany ze stopu tytanu, modularny, część szyjkowa  polerowana. Część proksymalna łączona z częścią dystalną na stożek Morse'a oraz dodatkowo zabezpieczona śrubą. Możliwość płynnego ustawienia antetorsji części proksymalnej versus trzpień dystalny w zakresie 360°. Stożek 12/14. Kąt CCD 125° i 135° w 2 opcjach dla każdego kąta (długa i krótka).  
</t>
    </r>
  </si>
  <si>
    <r>
      <t xml:space="preserve">Głowy metalowe </t>
    </r>
    <r>
      <rPr>
        <sz val="9"/>
        <color rgb="FFFF0000"/>
        <rFont val="Arial Narrow"/>
        <family val="2"/>
        <charset val="238"/>
      </rPr>
      <t>CoC</t>
    </r>
    <r>
      <rPr>
        <b/>
        <i/>
        <sz val="9"/>
        <color rgb="FFFF0000"/>
        <rFont val="Arial Narrow"/>
        <family val="2"/>
        <charset val="238"/>
      </rPr>
      <t>r AISI</t>
    </r>
    <r>
      <rPr>
        <sz val="9"/>
        <rFont val="Arial Narrow"/>
        <family val="2"/>
        <charset val="238"/>
      </rPr>
      <t xml:space="preserve"> 12/14 o średnicy 22mm , 28mm , 32mm w sześciu długościach każda ( S, M, L, XL, XXL, XXXL). </t>
    </r>
  </si>
  <si>
    <r>
      <t xml:space="preserve">Głowy metalowe </t>
    </r>
    <r>
      <rPr>
        <b/>
        <sz val="9"/>
        <color rgb="FFFF0000"/>
        <rFont val="Arial Narrow"/>
        <family val="2"/>
        <charset val="238"/>
      </rPr>
      <t>CoCr</t>
    </r>
    <r>
      <rPr>
        <sz val="9"/>
        <rFont val="Arial Narrow"/>
        <family val="2"/>
        <charset val="238"/>
      </rPr>
      <t xml:space="preserve"> 12/14 o średnicy 36mm w sześciu długościach każda ( S, M, L, XL, XXL, XXXL).</t>
    </r>
  </si>
  <si>
    <r>
      <t>Głowy bipolarne: Czasza bipolarna wykonana ze stali nierdzewnej i polietylenu; w minimum 13 rozmiarach (41- 57mm włącznie) skalowane co 1mm, średnice wewnętrzne 28, mechanizm blokujący głowę w postaci pierścienia polietylenowego</t>
    </r>
    <r>
      <rPr>
        <b/>
        <sz val="9"/>
        <rFont val="Arial Narrow"/>
        <family val="2"/>
        <charset val="238"/>
      </rPr>
      <t xml:space="preserve"> 
</t>
    </r>
  </si>
  <si>
    <r>
      <t xml:space="preserve">Rewizyjny implant łopatkowy przy protezoplastyce stawu remiennego. Wykonany ze stopu tytanu w technologi druku 3D modularny implant panewkowy, sferyczny, z możliwością rotacyjnego dowolnego ustawienia, symetryczny i asymetryczny 7-15-19st; opcja lateralizowana 2 i 4mm; modularne pegi centralne w 3 rozmiarach (S/M/L) wykonane w technologii druku 3D ze stopu tytanu. Śruby o średnicy 6,5 (długości 25-40mm) lub 5,0mm w długościach  18-52mm. Implant dedykowany protezoplastyce odwróconej stawu ramiennego. </t>
    </r>
    <r>
      <rPr>
        <b/>
        <sz val="9"/>
        <color theme="1"/>
        <rFont val="Arial Narrow"/>
        <family val="2"/>
        <charset val="238"/>
      </rPr>
      <t>Zestaw: panewka rewizyjna, peg centralny, 3 śruby, wkładka anatomiczna do panewki</t>
    </r>
  </si>
  <si>
    <r>
      <t xml:space="preserve">Panewka rewizyjna, modularna, bezcementowa. Element panewkowy w 3 rozmiarach (S-R/S/STD) wspolny zarówno dla opcji panewkowej anatomicznej jak i odwróconej, przystosowany do stabilizacji 2 śrubami o śrdnicy 6,5mm. Modularny PEG centralny wykonany ze stopu tytanu w technologi druku 3D dostępny w 2 średnicach i 4 długościach dla każdej ze średnic  (S/M/L/XL); Śruby o średnicy 6,5 (długości 25-40mm).
</t>
    </r>
    <r>
      <rPr>
        <b/>
        <sz val="9"/>
        <color theme="1"/>
        <rFont val="Arial Narrow"/>
        <family val="2"/>
        <charset val="238"/>
      </rPr>
      <t xml:space="preserve">Zestaw: panewka rewizyjna, peg centralny, 2 śruby,  wkładka anatomiczna do panewki rewizyjnej </t>
    </r>
  </si>
  <si>
    <r>
      <rPr>
        <b/>
        <sz val="9"/>
        <rFont val="Arial Narrow"/>
        <family val="2"/>
        <charset val="238"/>
      </rPr>
      <t>Endoproteza całkowita, anatomiczna stawu kolanowego</t>
    </r>
    <r>
      <rPr>
        <sz val="9"/>
        <rFont val="Arial Narrow"/>
        <family val="2"/>
        <charset val="238"/>
      </rPr>
      <t xml:space="preserve">. Endoproteza modularna, osadzana przy użyciu cementu składająca się z komponentu udowego, komponentu piszczelowego i  wkładki; w opcji komponent rzepki, trzpień przedłużający. System w wersji bez zachowania więzadeł krzyżowych PS (tylnostabilizowana) i z zachowaniem więzadeł krzyżowych w opcji CR i KR. W skład kompletu wchodzi:część piszczelowa cementowana, wykonana ze stopu tytanu, w 10 rozmiarach, blokowana polietylenowym korkiem lub trzpieniem 20, 40, 60mm.,część udowa  (prawa, lewa) po 10 rozmiarów dla każdej strony, wykonana ze stopu chromo-kobaltowego w wersji KR, CR i PS, cementowana, wkładki polietylenowe o  grubościach: 10, 11, 12, 14, 16, 20 mm; w wersji fiksowanej - KR, CR, PS ; w wersji KR wkładki anatomiczne odpowiednio dla prawego i lewego komponentu udowego. Instrumentarium tylnoreferencyjne, musi zawierać  balanser dynamometryczny.  Wymagana możliwośc zastosowania implantów typu cone do wypełnienia ubytków sfery przynasadowej, dedykowany do części udowej w postaci symetrycznej o średnicy 18mm, 21mm, 24mm i piszczelowej w postaci symetrycznej o średnicy 18mm, 21mm, 24mm i 27mm, oraz peryferyjnej o średnicy  21mm, 24mm, 27mm. Dostępny w wersji symetrycznej i peryferyjnej.                                                                                                                                                                            </t>
    </r>
  </si>
  <si>
    <t>ZADANIE 1</t>
  </si>
  <si>
    <t xml:space="preserve">        ZADANIE 10</t>
  </si>
  <si>
    <t>SYSTEM IMPLANTÓW DO OSTEOTOMII KOŚCI PISZCZELOWEJ I UDOWEJ</t>
  </si>
  <si>
    <t xml:space="preserve">Płytka „T”, klinowa, dystansowa, blokująca do otwartej osteotomii korekcyjnej części dalszej kości udowej. Na trzonie płytki otwory dwufunkcyjne nie wymagające zaślepek/przejściówek, blokująco – kompresyjne dające możliwość użycia wkrętów blokowanych z gwintem stożkowym i korowych 5,0/4,5mm. W głowie płytki otwory blokowane prowadzące śruby 5,0 pod różnymi kątami – w różnych kierunkach. Otwory blokowane z gwintem stożkowym. Wysokość klina od 3mm do 17,5mm. Materiał stop tytanu, pokryte warstwą węglowo-krzemową.   </t>
  </si>
  <si>
    <t>kpl</t>
  </si>
  <si>
    <t>Płytka klinowa blokująca do otwartej osteotomii korekcyjnej części bliższej kości piszczelowej, dystansowa, przyśrodkowa. Otwory blokowane z gwintem stożkowym. Śruby blokowane w płytce 5,0 samogwintujące z gniazdem sześciokątnym lub gwiazdkowym. Śruby blokowane wkręcane za pomocą śrubokręta dynamometrycznego 4,0Nm. Wysokość klina od 3mm do 17,5mm. Materiał stop tytanu, pokryte warstwą węglowo-krzemową.</t>
  </si>
  <si>
    <t>KPL</t>
  </si>
  <si>
    <t>Płytka do wysokiej osteotomii kości piszczelowej, anatomiczna, o kształcie litery ”T”, blokująco – kompresyjna, zakładana od strony przyśrodkowej. Otwory w płytce blokowane (śruby 5,0 mm) oraz dwufunkcyjne nie wymagające zaślepek/przejściówek, blokująco – kompresyjne z możliwością zastosowania śrub blokowanych lub korowych 5,0/4,5 mm. Płytka w dwóch rozmiarach. Materiał stop tytanu, pokryte warstwą węglowo-krzemową.      </t>
  </si>
  <si>
    <t>Razem</t>
  </si>
  <si>
    <t xml:space="preserve">        ZADANIE 11</t>
  </si>
  <si>
    <t>ZESTAW DO PRZYGOTOWANIA BOGATO PŁYTKOWYCH CZYNNIKÓW WZROSTU</t>
  </si>
  <si>
    <t>Cytrynian sodu Środek przeciwzakrzepowy 3,13%, ampułka 10ml, pakowany po 10 szt.</t>
  </si>
  <si>
    <t>ZADANIE 12</t>
  </si>
  <si>
    <t xml:space="preserve">SUBSTYTUT KOŚCI </t>
  </si>
  <si>
    <t xml:space="preserve"> Substytut kości w postaci pasty dokładnie zbilansowany związek β-TCP oraz półwodnego siarczanu wapnia. W ciągu 12 miesięcy ulega całkowitej resorpcji i jest zastępowany tkanką kostną podczas procesu gojenia.Po zmieszaniu składników wiąże i zastyga w temperaturze ciała w ciągu 15 min., osiągając wytrzymałość na ściskanie ok. 3 razy większą niż kość gąbczasta (15 mpa). 5cc</t>
  </si>
  <si>
    <t>Substytut kości w postaci pasty dokładnie zbilansowany związek β-TCP oraz półwodnego siarczanu wapnia. W ciągu 12 miesięcy ulega całkowitej resorpcji i jest zastępowany tkanką kostną podczas procesu gojenia.Po zmieszaniu składników wiąże i zastyga w temperaturze ciała w ciągu 15 min., osiągając wytrzymałość na ściskanie ok. 3 razy większą niż kość gąbczasta (15 mpa). 10cc</t>
  </si>
  <si>
    <t>ZADANIE 13</t>
  </si>
  <si>
    <t xml:space="preserve">MATERIAŁ KOŚCIOZASTEPCZY </t>
  </si>
  <si>
    <t>Kompozyt kościozastepczy syntetyczny granules 3-4mm / 10g</t>
  </si>
  <si>
    <t>Kompozyt kościozastepczy syntetyczny cylinder 8x20mm</t>
  </si>
  <si>
    <t>Kompozyt kościozastepczy syntetyczny block 15x15x20mm</t>
  </si>
  <si>
    <t>ZADANIE 14</t>
  </si>
  <si>
    <t>SZT.</t>
  </si>
  <si>
    <t>Jednorazowy system składający się z podwójnej strzykawki, gdzie strzykawka do pobrania osocza jest integralną częścią zestawu, gwarantujący zamknięty obieg krwi. Umożliwia wyprodukowanie skoncentrowanej frakcji osocza bogatopłytkowego z własnej krwi obwodowej pacjenta - z 15ml krwi  produkuje średnio od 4 do 6 ml koncentratu płytkowego. Cały proces wymaga tylko jednego etapu wirowania – czas trwania 5 min. System umożliwia przygotowanie koncentratu PRP bez użycia środka przeciwzakrzepowego – w pełni autologiczny. 
System składa się z pojedynczego sterylnego zestawu do separacji płytek i zawiera:
- system podwójnej strzykawki 15ml gwarantującej zamknięty obieg preparowanej krwi 
Instrumenty:
-wirówka
-pojemniki na tuby separujące krew
-przeciwwaga</t>
  </si>
  <si>
    <t>Materiał kościozastępczy wykonany z końskiej tkanki kostnej z kolagenem (kołki, bloczki, chipsy, kliny).
Przeszczepy kostne Osteoplant® (Bioteck) są pozyskiwane z końskiej tkanki kostnej przy użyciu wyjątkowego chemiczno-fizycznego procesu deantygenacji (Zymo-Teck).
Zastosowanie procesu enzymatycznego w temperaturze 37 st. C umożliwia całkowitą eliminację antygenów z tkanki bez poddawania zmianom obecnych w niej składników mineralnych również z zachowaniem kolagenu w jego niezmienionej postaci. Niezmodyfikowana faza mineralna kości jest uznawana przez osteoklasty za endogenną.
Produkt biokompatybilny, o właściwościach osteokonduktywnych. W organizmie materiał regeneracyjny jest konsekwentnie poddawany procesowi całkowitej przebudowy, będąc ostatecznie w pełni zastąpionym przez kość endogenną.
Wskazania: rewizje, trauma, osteotomie HTO Kołek  szt. Ø 14 mm x 20 mm</t>
  </si>
  <si>
    <t>Materiał kościozastępczy wykonany z końskiej tkanki kostnej z kolagenem (kołki, bloczki, chipsy, kliny).
Przeszczepy kostne Osteoplant® (Bioteck) są pozyskiwane z końskiej tkanki kostnej przy użyciu wyjątkowego chemiczno-fizycznego procesu deantygenacji (Zymo-Teck).
Zastosowanie procesu enzymatycznego w temperaturze 37 st. C umożliwia całkowitą eliminację antygenów z tkanki bez poddawania zmianom obecnych w niej składników mineralnych również z zachowaniem kolagenu w jego niezmienionej postaci. Niezmodyfikowana faza mineralna kości jest uznawana przez osteoklasty za endogenną.
Produkt biokompatybilny, o właściwościach osteokonduktywnych. W organizmie materiał regeneracyjny jest konsekwentnie poddawany procesowi całkowitej przebudowy, będąc ostatecznie w pełni zastąpionym przez kość endogenną.
Wskazania: rewizje, trauma, osteotomie HTO. Chips 1 szt./20 cc 4 mm - 6 mm</t>
  </si>
  <si>
    <t>Materiał kościozastępczy wykonany z końskiej tkanki kostnej z kolagenem (kołki, bloczki, chipsy, kliny).
Przeszczepy kostne Osteoplant® (Bioteck) są pozyskiwane z końskiej tkanki kostnej przy użyciu wyjątkowego chemiczno-fizycznego procesu deantygenacji (Zymo-Teck).
Zastosowanie procesu enzymatycznego w temperaturze 37 st. C umożliwia całkowitą eliminację antygenów z tkanki bez poddawania zmianom obecnych w niej składników mineralnych również z zachowaniem kolagenu w jego niezmienionej postaci. Niezmodyfikowana faza mineralna kości jest uznawana przez osteoklasty za endogenną.
Produkt biokompatybilny, o właściwościach osteokonduktywnych. W organizmie materiał regeneracyjny jest konsekwentnie poddawany procesowi całkowitej przebudowy, będąc ostatecznie w pełni zastąpionym przez kość endogenną.
Wskazania: rewizje, trauma, osteotomie HTO.  Bloczek szt. 20 mm x 20 mm x10 mm</t>
  </si>
  <si>
    <t>Materiał kościozastępczy wykonany z końskiej tkanki kostnej z kolagenem (kołki, bloczki, chipsy, kliny).
Przeszczepy kostne Osteoplant® (Bioteck) są pozyskiwane z końskiej tkanki kostnej przy użyciu wyjątkowego chemiczno-fizycznego procesu
deantygenacji (Zymo-Teck).
Zastosowanie procesu enzymatycznego w temperaturze 37 st. C umożliwia całkowitą eliminację antygenów z tkanki bez poddawania zmianom obecnych w niej składników mineralnych również z zachowaniem kolagenu w jego niezmienionej postaci. Niezmodyfikowana faza mineralna kości jest uznawana przez osteoklasty za endogenną.
Produkt biokompatybilny, o właściwościach osteokonduktywnych. W organizmie materiał regeneracyjny jest konsekwentnie poddawany procesowi całkowitej przebudowy, będąc ostatecznie w pełni zastąpionym przez kość endogenną.
Wskazania: rewizje, trauma, osteotomie HTO.Chips 1 szt./ 8 cc 2 mm - 4 mm</t>
  </si>
  <si>
    <t>Materiał kościozastępczy wykonany z końskiej tkanki kostnej z kolagenem (kołki, bloczki, chipsy, kliny).
Przeszczepy kostne Osteoplant® (Bioteck) są pozyskiwane z końskiej tkanki kostnej przy użyciu wyjątkowego chemiczno-fizycznego procesu deantygenacji (Zymo-Teck).
Zastosowanie procesu enzymatycznego w temperaturze 37 st. C umożliwia całkowitą eliminację antygenów z tkanki bez poddawania zmianom obecnych w niej składników mineralnych również z zachowaniem kolagenu w jego niezmienionej postaci. Niezmodyfikowana faza mineralna kości jest uznawana przez osteoklasty za endogenną.
Produkt biokompatybilny, o właściwościach osteokonduktywnych. W organizmie materiał regeneracyjny jest konsekwentnie poddawany procesowi całkowitej przebudowy, będąc ostatecznie w pełni zastąpionym przez kość endogenną.
Wskazania: rewizje, trauma, osteotomie HTO.Chips1 szt./30 cc 4 mm- 6 mm</t>
  </si>
  <si>
    <t xml:space="preserve">Kod towaru </t>
  </si>
  <si>
    <t>Wypełnia Wykonawca</t>
  </si>
  <si>
    <t xml:space="preserve">        ZADANIE 15</t>
  </si>
  <si>
    <t xml:space="preserve"> Płytki do bliższej nasady kości ramiennej </t>
  </si>
  <si>
    <t>Płytka anatomiczna blokująco - kompresyjna do bliższej nasady kości ramiennej. Na trzonie płytki otwory dwufunkcyjne nie wymagające zaślepek/przejściówek, blokująco – kompresyjne z możliwością zastosowania śrub blokowanych lub korowych 3,5/3,5mm. W głowie płytki 9 otworów blokowanych prowadzących śruby pod różnymi kątami – w różnych kierunkach oraz otwory umożliwiające wstępną stabilizację drutami Kirschnera. Otwory blokowane z gwintem stożkowym. Śruby blokowane w płytce (3,5) wkręcane za pomocą śrubokręta dynamometrycznego 1,5Nm. Śruby wprowadzane w głowę kości ramiennej za pomocą celownika. Koniec części trzonowej płytki odpowiednio wyprofilowany do wprowadzania płytki metodą minimalnego cięcia. Długość od 90mm do 270mm, ilość otworów od 3 do 12.Materiał płyt i śrub tytan</t>
  </si>
  <si>
    <t>Komplet – płyta + 6 śrub blokowanych + 1 śruba korowa.</t>
  </si>
  <si>
    <t>Płytki do kości obojczykowej</t>
  </si>
  <si>
    <t>1.      Płytka anatomiczna o kształcie zmniejszającym kontakt z kością blokująco-kompresyjna do złamań trzonu oraz bocznej części obojczyka, górno-przednia z boczną stabilizacją. W głowie płytki zagęszczone otwory blokowane prowadzące śruby pod różnymi kątami-w różnych kierunkach. Głowa płyty o zmniejszonym profilu i kształcie dopasowanym do anatomii-część boczna obojczyka z otworami pod śruby blokowane 2,4/2,7mm i korowe 2,7mm. Na trzonie płyty otwory dwufunkcyjne nie wymagające zaślepek/przejściówek, blokująco – kompresyjne z możliwością zastosowania śrub blokowanych lub korowych 3,5/3,5mm. Otwory blokowane z gwintem stożkowym. Koniec części trzonowej płytki odpowiednio wyprofilowany do wprowadzania płytki metodą minimalnego cięcia. Płytka posiada 2 otwory do wstępnej stabilizacji drutami Kirschnera. Śruby blokowane wkręcane za pomocą śrubokręta dynamometrycznego 0,8 i 1,5Nm. Dł. od 69 do 135mm, ilość otworów od 3 do 8 na trzonie i 6 otworów w głowie płytki. Płytki prawe i lewe.</t>
  </si>
  <si>
    <t>1.      Płytka anatomiczna o kształcie zmniejszającym kontakt z kością blokująco-kompresyjna do złamań trzonu obojczyka, górno-przednia. Otwory w płytce dwufunkcyjne nie wymagające zaślepek/przejściówek, blokująco – kompresyjne z możliwością zastosowania śrub blokowanych lub korowych 3,5/3,5mm. Otwory blokowane z gwintem stożkowym. Śruby blokowane w płytce samogwintujące. Koniec części trzonowej płytki odpowiednio wyprofilowany do wprowadzania płytki metodą minimalnego cięcia. Płytka posiada 2 otwory do wstępnej stabilizacji drutami Kirschnera. Śruby blokowane wkręcane za pomocą śrubokręta dynamometrycznego 1,5Nm. Dł. od 94 do 120mm, ilość otworów od 6 do 8 na trzonie. Płytki prawe i lewe.</t>
  </si>
  <si>
    <t>1.      Płytka anatomiczna o kształcie zmniejszającym kontakt z kością blokująco-kompresyjna do złamań trzonu obojczyka od strony przyśrodkowej, uniwersalna, przednio przyśrodkowa. Otwory w płytce dwufunkcyjne nie wymagające zaślepek/przejściówek, blokująco – kompresyjne z możliwością zastosowania śrub blokowanych lub korowych 3,5/3,5mm. Otwory blokowane z gwintem stożkowym. Końce płytki odpowiednio wyprofilowane do wprowadzania metodą minimalnego cięcia. Śruby blokowane wkręcane za pomocą śrubokręta dynamometrycznego 1,5Nm. Dł. od 77 do 102mm, ilość otworów od 6 do 8.</t>
  </si>
  <si>
    <t xml:space="preserve">1. Płytka anatomiczna ograniczonego kontaktu do kosci obojczykowej, hakowa o dwóch wysokościach haka 15 i 18 mm. Ilość otworów 3-4-5-6-7-8, długość 59-99mm, grubość3,5mm, szerokość 10mm. W części trzonowej otwory dwufunkcyjne kompresyjno-blokujące umożliwiające wprowadzenie sruby blokowanej lub korowej w zależności od potrzeb operatora. materiał tytan. </t>
  </si>
  <si>
    <t>Materiał płyt i śrub tytan. Komplet – płyta + 4 śrub blokowanych + 2 śruba korowa.</t>
  </si>
  <si>
    <t xml:space="preserve">    Płytki do dalszej nasady kości ramiennej </t>
  </si>
  <si>
    <t>1.      Płytka anatomiczna, o kształcie zmniejszającym kontakt z kością, blokująco - kompresyjna do dalszej nasady kości ramiennej, zakładana z dostępu przyśrodkowego, prawa i lewa. Na trzonie płytki otwory dwufunkcyjne nie wymagające zaślepek/przejściówek, blokująco – kompresyjne z możliwością zastosowania śrub blokowanych lub korowych 3,5/3,5mm oraz otwór umożliwiający wstępną stabilizację drutem Kirschnera. W głowie płytki otwory prowadzące śruby blokowane (2,4, 2,7) pod różnymi kątami – w różnych kierunkach. Otwory blokowane z gwintem stożkowym. Śruby blokowane wkręcane za pomocą śrubokręta dynamometrycznego 0,8 i 1,5Nm. Koniec części trzonowej płytki odpowiednio wyprofilowany do wprowadzania płytki metodą minimalnego cięcia. Długość od 59 mm do 201 mm, od 3 do 14 otworów w trzonie płytki i 3 otwory w głowie płytki.</t>
  </si>
  <si>
    <t>1.      Płytka anatomiczna, o kształcie zmniejszającym kontakt z kością, blokująco - kompresyjna do dalszej nasady kości ramiennej, zakładana z dostępu przyśrodkowego.  Na trzonie z podcięciami bocznymi i od spodu płyty.  Na trzonie płytki otwory dwufunkcyjne nie wymagające zaślepek/przejściówek, blokująco – kompresyjne z możliwością zastosowania śrub blokowanych lub korowych 3,5/3,5mm oraz podłużny otwór blokująco – kompresyjny umożliwiające elastyczność pionowego pozycjonowania płytki oraz otwór umożliwiający wstępna stabilizację drutem Kirschnera. W głowie płyty zagęszczone otwory prowadzące śruby pod różnymi kątami – w różnych kierunkach. Głowa płyty o zmniejszonym profilu i kształcie dopasowanym do anatomii.  Otwory blokowane z gwintem stożkowym. Śruby blokowane wkręcane za pomocą śrubokręta dynamometrycznego 1,5Nm. Koniec części trzonowej płytki odpowiednio wyprofilowany do wprowadzania płytki metodą minimalnego cięcia. Długość od 80 mm do 184 mm, od 7 do 15 otworów w tym 5 otworów w głowie płytki.</t>
  </si>
  <si>
    <t>1.      Płytka anatomiczna o kształcie zmniejszającym kontakt z kością blokująco - kompresyjna do dalszej nasady kości ramiennej do złamań pozastawowych, grzbietowo-boczna, lewa i prawa. Na trzonie płyty otwory blokujące nie wymagające zaślepek/przejściówek współpracujące z wkrętami blokowanymi 3,5mm i otwory kompresyjne pod wkręty korowe 3,5mm oraz podłużny otwór kompresyjny umożliwiający elastyczność pionowego pozycjonowania płytki. W głowie płyty zagęszczone otwory prowadzące śruby pod różnymi kątami - w różnych kierunkach. Głowa płyty o zmniejszonym profilu i kształcie dopasowanym do anatomii. Koniec części trzonowej płytki odpowiednio wyprofilowany do wprowadzania płytki metodą minimalnego cięcia. W części trzonowej płytki otwory blokowane z gwintem stożkowym. Śruby blokowane wkręcane za pomocą śrubokręta dynamometrycznego 1,5Nm. Długość od 122 mm do 302 mm, ilość otworów od 4 do 14 na trzonie i 5 otworów w głowie płyty.</t>
  </si>
  <si>
    <t>1.      Płytka anatomiczna, o kształcie zmniejszającym kontakt z kością, blokująco - kompresyjna do dalszej nasady kości ramiennej, zakładana z dostępu tylno-bocznego, prawa i lewa. Na trzonie płytki otwory dwufunkcyjne nie wymagające zaślepek/przejściówek, blokująco – kompresyjne z możliwością zastosowania śrub blokowanych lub korowych 3,5/3,5mm oraz otwór umożliwiający wstępną stabilizację drutem Kirschnera. W głowie płytki otwory prowadzące śruby blokowane (2,4, 2,7) pod różnymi kątami – w różnych kierunkach oraz otwór umożliwiający wstępną stabilizację drutem Kirschnera. Otwory blokowane z gwintem stożkowym. Śruby blokowane wkręcane za pomocą śrubokręta dynamometrycznego 0,8 i 1,5Nm. Koniec części trzonowej płytki odpowiednio wyprofilowany do wprowadzania płytki metodą minimalnego cięcia. Długość od 65 mm do 208 mm, od 3 do 14 otworów w trzonie płytki i 3 otwory w głowie płytki.</t>
  </si>
  <si>
    <t>Materiał płyt i śrub tytan. Komplet –  2płyty + 12 śrub blokowanych + 2 śruba korowa</t>
  </si>
  <si>
    <t>Płytki do bliższej nasady kości łokciowej</t>
  </si>
  <si>
    <t>1.      Płytka rekonstrukcyjna anatomiczna, o kształcie zmniejszającym kontakt z kością blokująco - kompresyjna do bliższej nasady kości łokciowej (wyrostek łokciowy), prawa i lewa. Na trzonie płytki otwory dwufunkcyjne nie wymagające zaślepek/przejściówek, blokująco – kompresyjne z możliwością zastosowania śrub blokowanych lub korowych 3,5/3,5 mm oraz otwór umożliwiający wstępną stabilizację drutem Kirschnera. Możliwość kształtowania płytki w części trzonowej dzięki podcięciom z boku i od spodu płytki. W głowie płytki otwory prowadzące śruby pod różnymi kątami – w różnych kierunkach oraz 7 otworów umożliwiających wstępną stabilizację drutami Kirschnera. Otwory blokowane z gwintem stożkowym. Śruby blokowane wkręcane za pomocą śrubokręta dynamometrycznego 1,5Nm. Koniec części trzonowej płytki odpowiednio wyprofilowany do wprowadzania płytki metodą minimalnego cięcia. Długość od 86mm do 216mm, od 2 do 12 otworów w części trzonowej i 8 otworów w głowie płytki.</t>
  </si>
  <si>
    <t>1.      Płytka hakowa do dalszej nasady kości strzałkowej/ bliższej nasady kości łokciowej, o kształcie zmniejszającym kontakt z kością, blokująco – kompresyjna, uniwersalna. Na trzonie płytki otwory dwufunkcyjne nie wymagające zaślepek/przejściówek, blokująco – kompresyjne z możliwością zastosowania śrub blokowanych lub korowych 3.5/3.5. W głowie płytki otwór umożliwiający wprowadzanie wkrętów korowych pod różnymi kątami, w różnych kierunkach. Płytka posiada haki umożliwiające zakotwiczenie. Otwory blokowane z gwintem stożkowym. Śruby blokowane wkręcane za pomocą śrubokręta dynamometrycznego 1,5Nm. Koniec części trzonowej płytki odpowiednio wyprofilowany do wprowadzania płytki metodą minimalnego cięcia. Długość 62mm.</t>
  </si>
  <si>
    <t>Materiał płyt i śrub tytan. Komplet –  płyta + 5 śrub blokowanych + 1 śruba korowa</t>
  </si>
  <si>
    <t>Płytki do bliższej nasady kości promieniowej</t>
  </si>
  <si>
    <t>Płytka anatomiczna, o kształcie zmniejszającym kontakt z kością, blokująco - kompresyjna do bliższej nasady kości promieniowej. Płytki o kształcie dopasowanym do złamań szyjki, jak i głowy kości promieniowej. Na trzonie płytki otwory dwufunkcyjne nie wymagające zaślepek/przejściówek, blokująco – kompresyjne z możliwością zastosowania śrub blokowanych lub korowych 2.4/2.7mm. W głowie płytki otwory prowadzące śruby blokowane (2,4) pod różnymi kątami – w różnych kierunkach. Otwory blokowane z gwintem stożkowym. Śruby blokowane wkręcane za pomocą śrubokręta dynamometrycznego 0,8Nm. Długość od 37 do 50 mm, od 2 do 4 otworów w trzonie i od 5 do 6 otworów w głowie płytki. Płytki głowowe prawe i lewe, szyjkowe – uniwersalne.</t>
  </si>
  <si>
    <t>Materiał płyt i śrub tytan. Komplet –  płyta + 3 śrub blokowanych + 1 śruba korowa</t>
  </si>
  <si>
    <t xml:space="preserve">Płytki do dalszej nasady kości promieniowej </t>
  </si>
  <si>
    <t>1.      Płytka blokująco – kompresyjna do dalszej nasady kości promieniowej, dłoniowa, z ograniczonym kontaktem, prawa i lewa. Płytka podgięta anatomicznie z trójkątnym wycięciem w głowie. Na trzonie płytki otwory dwufunkcyjne nie wymagające zaślepek/przejściówek, blokująco – kompresyjne z możliwością zastosowania śrub blokowanych lub korowych 2,4/2,7 mm oraz otwór umożliwiający wstępną stabilizację drutem Kirschnera. W głowie płytki otwory prowadzące śruby blokowane (2,4) pod różnymi kątami – w różnych kierunkach oraz 4 otwory umożliwiające wstępną stabilizację drutami Kirschnera. Otwory blokowane z gwintem stożkowym. Otwory w głowie płytki skonfigurowane w dwukolumnowy system blokowania – kolumna środkowa i kolumna boczna. Śruby blokowane wkręcane za pomocą śrubokręta dynamometrycznego 0,8Nm. Koniec części trzonowej płytki odpowiednio wyprofilowany do wprowadzania płytki metodą minimalnego cięcia. Długość od 42 do 77 mm, od 2 do 5 otworów w trzonie i od 6 do 7 otworów w głowie płytki. Grubość płytki 1,8 mm. Szerokość głowy płytki 19,5; 22 i 25,5 mm.</t>
  </si>
  <si>
    <t>2.      Płytka blokująco – kompresyjna do dalszej nasady kości promieniowej, dłoniowa, z ograniczonym kontaktem, prawa i lewa. Płytka podgięta anatomicznie z trójkątnym wycięciem w głowie. Na trzonie płytki otwory blokowane z gwintem stożkowym z możliwością zastosowania śrub blokowanych 2,4/2,7 mm, otwór kompresyjny pod wkręty korowe 2,4/2,7 mm oraz otwór umożliwiający wstępną stabilizację drutem Kirschnera. W głowie płytki otwory prowadzące śruby blokowane (2,4) pod różnymi kątami – w różnych kierunkach oraz 4-5 otworów umożliwiających wstępną stabilizację drutami Kirschnera. Otwory blokowane z gwintem stożkowym. Śruby blokowane wkręcane za pomocą śrubokręta dynamometrycznego 0,8Nm. Koniec części trzonowej płytki odpowiednio wyprofilowany do wprowadzania płytki metodą minimalnego cięcia. Długość od 47 do 63 mm, od 2 do 4 otworów w trzonie i od 6 do 8 otworów w głowie płytki. Grubość płytki 2,0 mm. Szerokość głowy płytki 22,5; 27,5 i 34 mm.</t>
  </si>
  <si>
    <t>3.      Płytka grzbietowa do dalszej nasady kości promieniowej, w kształcie litery H. 12 otworów w tym 10 otworów blokowanych z gwintem stożkowym z możliwością zastosowania śrub blokowanych 2,4/2,7 mm oraz 4 podłużna otwory pod wkręty korowe 2,4/2,7 mm. Płytka posiada 5 otworów umożliwiających wstępną stabilizację drutami Kirschnera. Szerokość płytki 30 mm, wysokość 49 mm. Grubość płytki 1,8 mm.</t>
  </si>
  <si>
    <t>4.      Płytka blokująco – kompresyjna do dalszej nasady oraz trzonu kości promieniowej, dłoniowa, w kształcie litery T. Płytka posiada podcięcia na bokach ułatwiające kształtowanie, z ograniczonym kontaktem, prawa i lewa. Głowa płytki o zmniejszonej grubości podgięta anatomicznie. Na trzonie płytki otwory dwufunkcyjne nie wymagające zaślepek/przejściówek, blokująco – kompresyjne z możliwością zastosowania śrub blokowanych lub korowych 3,5/3,5 mm oraz otwór umożliwiające wstępną stabilizację drutami Kirschnera. W głowie płytki otwory prowadzące śruby blokowane (2,4) pod różnymi kątami – w różnych kierunkach oraz 2 otwory umożliwiające wstępną stabilizację drutami Kirschnera. Otwory blokowane z gwintem stożkowym. Śruby blokowane wkręcane za pomocą śrubokręta dynamometrycznego 0,8 i 1,5Nm. Koniec części trzonowej płytki odpowiednio wyprofilowany do wprowadzania płytki metodą minimalnego cięcia. Długość od 95 do 240 mm, od 5 do 15 otworów w trzonie i 4 otwory w głowie płytki. Grubość płytki 3,0 mm.</t>
  </si>
  <si>
    <t>Materiał płyt i śrub tytan.Komplet –  płyta + 5 śrub blokowanych + 1 śruba korowa</t>
  </si>
  <si>
    <t xml:space="preserve">Płytki do kości udowej </t>
  </si>
  <si>
    <t>1.      Płytka anatomiczna blokująco - kompresyjna do bliższej nasady kości udowej, lewa i prawa. Na trzonie płyty otwory dwufunkcyjne nie wymagające zaślepek/przejściówek, blokująco – kompresyjne z możliwością zastosowania śrub blokowanych lub korowych 5,0/4,5. W głowie płytki otwory prowadzące śruby blokowane 5,0 pod różnymi kątami – w różnych kierunkach oraz otwory do wstępnej stabilizacji drutami Kirschnera. Otwory blokowane z gwintem stożkowym. Śruby blokowane wkręcane za pomocą śrubokręta dynamometrycznego 4,0Nm. Koniec części trzonowej płytki odpowiednio wyprofilowany do wprowadzania płytki metodą minimalnego cięcia. Długość od 108 mm do 396 mm, od 2 do 18 otworów w trzonie płytki i 6 otworów w głowie płytki.</t>
  </si>
  <si>
    <t>2.      Płytka anatomiczna blokująco - kompresyjna do dalszej nasady kości udowej od strony bocznej, wprowadzana techniką minimalnie inwazyjną, zakładana z dostępu bocznego, lewa i prawa. Na trzonie płyty otwory dwufunkcyjne nie wymagające zaślepek/przejściówek, blokująco – kompresyjne z możliwością zastosowania śrub blokowanych lub korowych 5,0/4,5. W głowie płytki otwory prowadzące śruby blokowane 5,0 pod różnymi kątami – w różnych kierunkach oraz 3 otwory do wstępnej stabilizacji drutami Kirschnera. Otwory blokowane z gwintem stożkowym. Śruby blokowane wkręcane za pomocą śrubokręta dynamometrycznego 4,0Nm. Koniec części trzonowej płytki odpowiednio wyprofilowany do wprowadzania płytki metodą minimalnego cięcia. Długość od 156 mm do 316 mm, od 5 do 13 otworów w trzonie płytki i 6 otworów w głowie płytki.</t>
  </si>
  <si>
    <t>Materiał płyt i śrub tytan.Komplet –  płyta + 9 śrub blokowanych + 3 korowe</t>
  </si>
  <si>
    <t xml:space="preserve">Płyty dynamiczne DHS </t>
  </si>
  <si>
    <t>Płytka dynamiczna z ograniczonym kontaktem blokowana. Na trzonie płyty otwory dwufunkcyjne nie wymagające zaślepek/przejściówek, blokująco – kompresyjne z możliwością zastosowania śrub blokowanych lub korowych 5,0/4,5. Kąt szyjkowo-trzonowy 130°, 135°, 140°, 145° i 150°. Długość poprzeczki 38 mm lub 25mm. Ilość otworów w płycie: 2, 3, 4, 5, 6, 8, 10 i 12. Długości płyty: 48, 64, 80, 96, 112, 144, 176, 208mm. Śruba główna ciągnąca ø12,5 mm lub ø16 mm, dł. śruby 50-130 mm, dł. gwinta 22mm. Śruba kompresyjna o długości 32mm.</t>
  </si>
  <si>
    <t>Materiał płyt i śrub tytan.Komplet –  płyta + 9 śrub blokowanych +śruba szyjkowa.</t>
  </si>
  <si>
    <t>Płytki do bliższej nasady kości piszczelowej</t>
  </si>
  <si>
    <t>1.      Płytka anatomiczna, o kształcie zmniejszającym kontakt z kością, blokująco - kompresyjna do bliższej nasady kości piszczelowej od strony przyśrodkowej „T”, lewa i prawa. Na trzonie płyty otwory dwufunkcyjne nie wymagające zaślepek/przejściówek, blokująco – kompresyjne z możliwością zastosowania śrub blokowanych lub korowych 3.5/3.5 oraz otwór do wstępnej stabilizacji drutem Kirschnera. W głowie płytki 3 otwory prowadzące śruby blokowane oraz 2 otwory do wstępnej stabilizacji drutami Kirschnera. Otwory blokowane z gwintem stożkowym. Śruby blokowane wkręcane za pomocą śrubokręta dynamometrycznego 1,5Nm. Koniec części trzonowej płytki odpowiednio wyprofilowany do wprowadzania płytki metodą minimalnego cięcia. Długość od 93 do 301mm, od 4 do 20 otworów w trzonie i 3 otwory w głowie płytki.</t>
  </si>
  <si>
    <t>2.      Płytka anatomiczna, o kształcie zmniejszającym kontakt z kością, blokująco - kompresyjna do bliższej nasady kości piszczelowej od strony bocznej „L”, lewa i prawa. Na trzonie płyty otwory dwufunkcyjne nie wymagające zaślepek/przejściówek, blokująco – kompresyjne z możliwością zastosowania śrub blokowanych lub korowych 3.5/3.5. W głowie płytki otwory prowadzące śruby blokowane pod różnymi kątami – w różnych kierunkach oraz 3 otwory do wstępnej stabilizacji drutami Kirschnera. Otwory blokowane z gwintem stożkowym. Śruby blokowane wkręcane za pomocą śrubokręta dynamometrycznego 1,5Nm. Koniec części trzonowej płytki odpowiednio wyprofilowany do wprowadzania płytki metodą minimalnego cięcia. Długość od 81 do 237mm, od 4 do 16 otworów w trzonie i 5 otworów w głowie płytki.</t>
  </si>
  <si>
    <t>Materiał płyt i śrub tytan.Komplet –  płyta + 6 śrub blokowanych + 1 śruba korowa</t>
  </si>
  <si>
    <t>Płytki do nasad dalszych podudzia</t>
  </si>
  <si>
    <t xml:space="preserve">1.      Płytka anatomiczna, o kształcie zmniejszającym kontakt z kością, blokująco - kompresyjna do dalszej nasady kości piszczelowej od strony przyśrodkowej, lewa i prawa. Na trzonie płytki otwory dwufunkcyjne nie wymagające zaślepek/przejściówek, blokująco – kompresyjne z możliwością zastosowania śrub blokowanych 3,5 lub korowych 3.5/2,7 oraz otwór do wstępnej stabilizacji drutem Kirschnera. W głowie płytki otwory prowadzące śruby blokowane 3,5 pod różnymi kątami – w różnych kierunkach oraz 2 otwory do wstępnej stabilizacji drutami Kirschnera. Otwory blokowane z gwintem stożkowym. Śruby blokowane wkręcane za pomocą śrubokrę ta dynamometrycznego 1,5 Nm. Koniec części trzonowej płytki odpowiednio wyprofilowany do wprowadzania płytki metodą minimalnego cięcia. Długość od 116 do 246mm, od 4 do 14 otworów w trzonie i 8 otworów w głowie płytki. </t>
  </si>
  <si>
    <t xml:space="preserve">2.      Płytka anatomiczna, o kształcie zmniejszającym kontakt z kością, blokująco - kompresyjna do dalszej nasady kości piszczelowej od strony przednio-bocznej, lewa i prawa. Na trzonie płytki otwory dwufunkcyjne nie wymagające zaślepek/przejściówek, blokująco – kompresyjne z możliwością zastosowania śrub blokowanych lub korowych 3.5/3.5 oraz otwór do wstępnej stabilizacji drutem Kirchnera. W głowie płytki otwory prowadzące śruby blokowane 3,5 pod różnymi kątami – w różnych kierunkach oraz 3 otwory do wstępnej stabilizacji drutami Kirschnera. Otwory blokowane z gwintem stożkowym. Śruby blokowane wkręcane za pomocą śrubokręta dynamometrycznego 1,5 Nm. Koniec części trzonowej płytki odpowiednio wyprofilowany do wprowadzania płytki metodą minimalnego cięcia. Długość od 80 do 288mm, od 5 do 21 otworów w trzonie i 4 otwory w głowie płytki. </t>
  </si>
  <si>
    <t>3.      Płytki anatomiczne o kształcie zmniejszającym kontakt z kością blokująco - kompresyjna do dalszej nasady kości strzałkowej, prawe i lewe. Mocowane od strony bocznej. Na trzonie płyty otwory dwufunkcyjne nie wymagające zaślepek/przejściówek, blokująco – kompresyjne z możliwością zastosowania śrub blokowanych lub korowych 3.5/3.5 oraz podłużny otwór blokująco – kompresyjny umożliwiający elastyczność pionowego pozycjonowania płytki oraz otwór do wstępnej stabilizacji drutem Kirschnera. W głowie płyty otwory prowadzące śruby blokowane lub korowe pod różnymi kątami – w różnych kierunkach o średnicy 2.4/2,7mm oraz 4 otwory do wstępnej stabilizacji drutami Kirschnera. Otwory blokowane z gwintem stożkowym. Śruby blokowane  wkręcane za pomocą śrubokręta dynamometrycznego 2.4/2.7 – 0,8Nm, 3,5- 1,5Nm. Koniec części trzonowej płytki odpowiednio wyprofilowany do wprowadzania płytki metodą minimalnego cięcia. Długość od 73 do 229 mm, od 3 do 15 otworów w trzonie i 5 otworów w głowie płytki.</t>
  </si>
  <si>
    <t>Materiał płyt i śrub tytan.Komplet –  płyta + 7 śrub blokowanych+ 2 korowe</t>
  </si>
  <si>
    <t xml:space="preserve">Płytki do złamań pięty </t>
  </si>
  <si>
    <t>Płytka anatomiczna, do kości piętowej z zastosowaniem śrub do stabilizacji kątowej, prawa i lewa. Płytka z ramionami dopasowanymi do anatomii kości piętowej. Otwory stożkowe gwintowane w formie oczek z przewężeniami ułatwiającymi docięcie i dopasowanie płytki do właściwej anatomii. Dwie wypustki ułatwiające pozycjonowanie płytki. Śruby blokowane w płytce 3,5 mm. Śruby blokowane wkręcane za pomocą śrubokręta dynamometrycznego 1,5Nm. Długość od 64 do 81 mm.</t>
  </si>
  <si>
    <t>Materiał płyt i śrub tytan.Komplet –  płyta + 7 śrub blokowanych</t>
  </si>
  <si>
    <t>1.      Płytka blokująco – kompresyjna, rekonstrukcyjna prosta do stopy. Płytka posiada podcięcia na bokach ułatwiające kształtowanie. Otwory blokowane w płytce z gwintem stożkowym, nie wymagające zaślepek/przejściówek z możliwością zastosowania śrub blokowanych 2,4 mm, oraz otwory kompresyjne do śrub korowych 2,7 mm. Końce płytki odpowiednio wyprofilowane do wprowadzania płytki metodą minimalnego cięcia. Śruby blokowane wkręcane za pomocą śrubokręta dynamometrycznego 0,8Nm. Płytka posiada 2 otwory do wstępnej stabilizacji drutami Kirschnera. Długość od 54 do 124mm, od 3 do 10 otworów. Grubość płytki 1,8 mm.</t>
  </si>
  <si>
    <t>2.      Płytka w kształcie litery T wąska. Mocowana z zastosowaniem śrub do stabilizacji kątowej 2,4mm. Płytka z poprzecznymi podcięciami umożliwiającymi łatwiejsze dopasowanie do kości. W części poprzecznej 2 otwory stożkowe gwintowane oraz co najmniej 1 otwór do wstępnej stabilizacji drutem Kirschnera. Na trzonie płytki  otwory dwufunkcyjne nie wymagające zaślepek/przejściówek, blokująco – kompresyjne oraz  podłużny otwór do wstępnej stabilizacji drutem Kirschnera. Śruby blokowane w płytce 2,4 mm, korowe 2,7 mm. Śruby blokowane wkręcane za pomocą śrubokręta dynamometrycznego 0,8 Nm. Długość od 35 do 61mm, od 2 do 4 otworów w trzonie i 2 otwory w głowie płytki.</t>
  </si>
  <si>
    <t>Materiał płyt i śrub tytan.Komplet –  płyta + 6 śrub blokowanych</t>
  </si>
  <si>
    <t>Gwoździe udowe</t>
  </si>
  <si>
    <t>1.      Uniwersalny gwóźdź przeznaczony do leczenia złamań kości udowej (używany przy metodzie kompresyjnej, rekonstrukcyjnej oraz wstecznej) wprowadzany metodą  ante i retrograde, średnica 9‎÷14 mm ze skokiem (co 1 mm), lewy i prawy. Długość od 200mm do 500mm do długości 440mm pokryty celownikiem dystalnym. W części dalszej posiadający min. 3 otwory w co najmniej 2 płaszczyznach ( w tym co najmniej 1 dynamiczny). W części bliższej posiadający min. 6 otworów w tym.: 2 rekonstrukcyjne, 2 do blokowania wstecznego i 2 do blokowania statycznego i kompresyjnego. Przy metodzie rekonstrukcyjnej blokowany w części bliższej 2 wkrętami samogwintującymi o średnicy Ø 6,5mm (dł.65-125mm). Przy metodzie kompresyjnej blokowany w części bliższej w zależności od typu złamania wkrętami o średnicy Ø 4,5mm oraz dodatkowo wkrętami o średnicy Ø 6,5mm. Przy metodzie wstecznej blokowany w części bliższej w zależności od typu złamania 2 wkrętami lub zestawem blokującym o średnicy Ø 6,5.mm W części dalszej blokowany wkrętami o średnicy Ø 4,5mm. Kaniulowane śruby zaślepiające  pozwalające na wydłużenie gwoździa w zakresie 0-30mm stopniowane co 5mm.</t>
  </si>
  <si>
    <t>Komplet –  gwóźdź + 4 wkręty blokujące + end cup.</t>
  </si>
  <si>
    <t>1.      Gwóźdź udowy anatomiczny, blokowany, kaniulowany, lewy i prawy. Proksymalne ugięcie umożliwiające założenie z dostępu bocznego w stosunku do krętarza większego. Uniwersalny gwóźdź przeznaczony do leczenia złamań kości udowej- używany przy metodzie rekonstrukcyjnej oraz podkrętarzowej - antegrade. Długość od 300mm do 480mm (skok co 10mm) do długości 440mm pokryty celownikiem dystalnym, średnica od 9mm do 14mm. W  części dalszej możliwość wielopłaszczyznowego blokowania. W części bliższej posiadający 4 otwory: 2 rekonstrukcyjne, jeden do blokowania proksymalnego antegrade i jeden do blokowania kompresyjnego. Możliwość blokowania proksymalnego z użyciem dwóch śrub doszyjkowych o średnicy 6,5 mm i długościach od 60 do 130 mm. Zaślepka kaniulowana w długościach od 0 do 30 mm. Śruby blokujące o średnicy 4,5 mm, dł. 20-100 mm. Kaniulowane śruby zaślepiające  pozwalające na wydłużenie gwoździa w zakresie 0-30mm stopniowane co 5mm.</t>
  </si>
  <si>
    <t>Komplet –  gwóźdź + 2 wkręty doszyjkowe + 2 wkręty blokujące +end cup.</t>
  </si>
  <si>
    <t>1.      Gwóźdź śródszpikowy do leczenia złamań części bliższej kości udowej typu GAMMA krótki, ze średnicą w części proksymalnej max 16 mm z 6 stopniową antetorsją, długości 180-280mm , pokryty celownikiem , średnica 10-12mm,  kąt  szyjkowo – trzonowy 125°, 130°, 135°, uniwersalny do kości lewej i prawej. Blokowany w części bliższej śrubą szyjkową teleskopową Ø 11mm (dł. 70-125mm) ze śrubą kompresyjną M4. Śruba zaślepiająca i śruba kompensacyjna wyposażona w system zabezpieczający przed spadaniem śrub z wkrętaka. Możliwość opcjonalnego blokowania w części bliższej pinem antyrotacyjnym Ø 4mm (dł. 65-125mm). W części dalszej posiadający jeden otwór statyczny i jeden dynamiczny pod wkręty blokujące o średnicy 4,5mm.</t>
  </si>
  <si>
    <t xml:space="preserve">Komplet –  gwóźdź + wkręt szyjkowy + pin antyrotacyjny + 2 wkręty blokujące + śruba kompensacyjna +end cupy. </t>
  </si>
  <si>
    <t>1.      Gwóźdź śródszpikowy do leczenia złamań części bliższej kości udowej typu GAMMA długi, lewy i prawy, ze średnicą w części proksymalnej max 16 mm z 6 stopniową antetorsją, długości 340-440mm, do długości 420mm pokryty celownikiem dystalnym, średnica 10-12mm, kąt  szyjkowo – trzonowy 125°, 130°, 135°. Blokowany w części bliższej śrubą szyjkową teleskopową Ø 11mm (dł. 70-125mm) ze śrubą kompresyjną M4. Śruba zaślepiająca i śruba kompensacyjna wyposażona w system zabezpieczający przed spadaniem śrub z wkrętaka. Możliwość opcjonalnego blokowania w części bliższej pinem antyrotacyjnym Ø 4mm (dł. 65-125mm). W części dalszej posiadający 2 otwory statyczne i jeden dynamiczny pod wkręty blokujące o średnicy 4,5mm.</t>
  </si>
  <si>
    <t>Komplet –  gwóźdź + wkręt szyjkowy + pin antyrotacyjny + 2 wkręty blokujące + śruba kompensacyjna +end cupy.</t>
  </si>
  <si>
    <t>Materiał gwoździ i śrub tytan. Gwoździe kaniulowane.</t>
  </si>
  <si>
    <t xml:space="preserve">Gwoździe piszczelowe </t>
  </si>
  <si>
    <t>Gwóźdź śródszpikowy blokowany do kości piszczelowej rekonstrukcyjny – wielopłaszczyznowy, uniwersalny do lewej i prawej kończyny o przekroju okrągłym z kanałkami na długości części trzonowej gwoździa zmniejszającymi ciśnienie śródszpikowe. Długość od 180mm do 400mm w całości pokryty celownikiem dystalnym, średnica od 8mm do 12mm. W części proksymalnej kąt wygięcia  gwoździa 10 stopni i 4 stopnie w części dystalnej, długość w części proksymalnej (do zgięcia) do 55 mm, blokowanie części bliższej z jednego celownika. Gwóźdź blokowany wkrętami Ø 4,5mm i Ø 5 mm,  w części bliższej posiadający cztery otwory blokowane w trzech płaszczyznach (w tym dwa otwory gwintowane), w części dalszej  możliwość wielopłaszczyznowego blokowania. Kaniulowane śruby zaślepiające  pozwalające na wydłużenie gwoździa w zakresie 0-30mm stopniowane co 5mm, śruba kompresyjna.</t>
  </si>
  <si>
    <t>Komplet –  gwóźdź + 4 wkręty blokujące +end cup.</t>
  </si>
  <si>
    <t xml:space="preserve">Gwoździe ramienne </t>
  </si>
  <si>
    <t xml:space="preserve">Gwóźdź śródszpikowy blokowany do kości ramiennej w Ø 8-12mm, dł. 180-400mm, o przekroju okrągłym z kanałkami na długości części trzonowej gwoździa zmniejszającymi ciśnienie śródszpikowe, w części proksymalnej gwoździa 2 otwory ryglujące w tym jeden kompresyjny, w części dystalnej 4 otwory ryglujące zapewniające co najmniej dwupłaszczyznową stabilizację. Kaniulowane śruby zaślepiające  pozwalające na wydłużenie gwoździa w zakresie 0-30mm stopniowane co 5mm, śruba kompresyjna. Materiał stop tytanu, pokryte warstwą węglowo-krzemową    </t>
  </si>
  <si>
    <t xml:space="preserve">Gwóźdź śródszpikowy blokowany do kości ramiennej wielopłaszczyznowy (rekonstrukcyjny), prosty, lewy i prawy. Wersja krótka L=150mm oraz długa 220mm i 250mm, średnica 6-9mm dla wesji litej i 7-9mm dla wersji kaniulowanej. W części bliższej 4 otwory gwintowane na wkręty blokujące zapewniające wielopłaszczyznową stabilizację. W otworach tych możliwość zastosowania zarówno śrub o średnicy 4,5 i 5,0. W części dalszej w wersji krótkiej posiadający 2 otwory (w tym jeden dynamiczny) natomiast w wersji długiej posiadający 4 otwory ryglujące (w tym jeden dynamiczny) zapewniające dwupłaszczyznową stabilizację. W części dalszej dla gwoździ o średnicy 6-7mm- wkręty blokujące 3,5mm, a dla gwoździ o średnicy 8-9 otwory pod wkręty blokujące 4,5mm. Kaniulowane śruby zaślepiające  pozwalające na wydłużenie gwoździa w zakresie 0-30mm stopniowane co 5mm. Materiał stop tytanu, pokryte warstwą węglowo-krzemową  </t>
  </si>
  <si>
    <t>Płyty proste LCP</t>
  </si>
  <si>
    <t>1.      Płytka blokowana, tubularna (1/3 rurki). Otwory w płytce blokowane nie wymagające zaślepek/przejściówek z gwintem stożkowym, z możliwością zastosowania śrub blokowanych 3,5 mm. Śruby blokowane wkręcane za pomocą śrubokręta dynamometrycznego 1,5Nm. Długość od 28 do 148mm, od 2 do 12 otworów. Grubość płytki 1,8 mm.</t>
  </si>
  <si>
    <t>Komplet –  płyta + 6 śrub blokowanych.</t>
  </si>
  <si>
    <t>2.      Płytka blokująco – kompresyjna, rekonstrukcyjna prosta. Płytka posiada podcięcia na bokach ułatwiające kształtowanie. Otwory w płytce dwufunkcyjne nie wymagające zaślepek/przejściówek, blokująco – kompresyjne z możliwością zastosowania śrub blokowanych lub korowych 2,4/3,5 mm. Otwory blokowane z gwintem stożkowym. Śruby blokowane wkręcane za pomocą śrubokręta dynamometrycznego 0,8Nm. Długość od 56 do 308mm, od 4 do 22 otworów. Grubość płytki 2,5 mm.</t>
  </si>
  <si>
    <t xml:space="preserve">Komplet –  płyta + 6 śrub blokowanych. </t>
  </si>
  <si>
    <t>3.      Płytka blokująco – kompresyjna, rekonstrukcyjna prosta. Płytka posiada podcięcia na bokach ułatwiające kształtowanie. Otwory w płytce dwufunkcyjne nie wymagające zaślepek/przejściówek, blokująco – kompresyjne z możliwością zastosowania śrub blokowanych lub korowych 3,5/3,5 mm. Otwory blokowane z gwintem stożkowym. Śruby blokowane wkręcane za pomocą śrubokręta dynamometrycznego 1,5Nm. Płytka posiada 2 otwory do wstępnej stabilizacji drutami Kirschnera. Końce płytki odpowiednio wyprofilowane do wprowadzania płytki metodą minimalnego cięcia. Długość od 70 do 315mm, od 5 do 22 otworów. Grubość płytki 3,5mm.</t>
  </si>
  <si>
    <t>4.      Płytka blokująco – kompresyjna, rekonstrukcyjna prosta. Płytka posiada podcięcia na bokach ułatwiające kształtowanie. Otwory w płytce dwufunkcyjne nie wymagające zaślepek/przejściówek, blokująco – kompresyjne z możliwością zastosowania śrub blokowanych lub korowych 3,5/3,5 mm. Otwory blokowane z gwintem stożkowym. Śruby blokowane wkręcane za pomocą śrubokręta dynamometrycznego 1,5Nm. Płytka posiada 2 otwory do wstępnej stabilizacji drutami Kirschnera. Końce płytki odpowiednio wyprofilowane do wprowadzania płytki metodą minimalnego cięcia. Długość od 70 do 340mm, od 4 do 22 otworów. Grubość płytki 2,5 mm.</t>
  </si>
  <si>
    <t>5.      Płytka blokująco – kompresyjna, rekonstrukcyjna prosta. Płytka posiada podcięcia na bokach ułatwiające kształtowanie. Otwory w płytce dwufunkcyjne nie wymagające zaślepek/przejściówek, blokująco – kompresyjne z możliwością zastosowania śrub blokowanych lub korowych 5,0/4,5 mm. Otwory blokowane z gwintem stożkowym. Śruby blokowane wkręcane za pomocą śrubokręta dynamometrycznego 4,0Nm. Długość od 56 do 303mm, od 3 do 16 otworów. Grubość płytki 3 mm.</t>
  </si>
  <si>
    <t>6.      Płytka wąska, kompresyjna, blokowana z ograniczonym kontaktem, gruba. Otwory w płytce dwufunkcyjne nie wymagające zaślepek/przejściówek, blokująco – kompresyjne, z możliwością zastosowania śrub blokowanych lub korowych/gąbczastych 3,5/3,5/4,0mm. Otwory blokowane z gwintem stożkowym. Śruby blokowane wkręcane za pomocą śrubokręta dynamometrycznego 1,5Nm. Końce płytki odpowiednio wyprofilowane do wprowadzania płytki metodą minimalnego cięcia. Długość od 100 do 280 mm, od 6 do 18 otworów. Grubość płytki 4,0 mm.</t>
  </si>
  <si>
    <t>7.      Płytka prosta gruba blokująco – kompresyjna, z ograniczonym kontaktem, szeroka. Na końcach płytki otwory do tymczasowego mocowania drutami Kirschnera 2,0mm. Otwory w płytce dwufunkcyjne nie wymagające zaślepek/przejściówek, blokująco – kompresyjne z możliwością zastosowania śrub blokowanych lub korowych 5,0/4,5mm, naprzemiennie pochylone. Otwory blokowane z gwintem stożkowym. Końce płytki odpowiednio wyprofilowane do wprowadzania płytki metodą minimalnego cięcia.. Śruby blokowane wkręcane za pomocą śrubokręta dynamometrycznego 4,0Nm. Długość od 103 do 350 mm, od 5 do 18 otworów. Grubość płytki 4,5 mm.</t>
  </si>
  <si>
    <t>8.      Płytka prosta blokująco – kompresyjna, z ograniczonym kontaktem, wąska. Otwory w płytce dwufunkcyjne nie wymagające zaślepek/przejściówek, blokująco – kompresyjne z możliwością zastosowania śrub blokowanych lub korowych 5,0/4,5 mm. Otwory blokowane z gwintem stożkowym. Końce płytki odpowiednio wyprofilowane do wprowadzania płytki metodą minimalnego cięcia. Śruby blokowane wkręcane za pomocą śrubokręta dynamometrycznego 4,0Nm. Długość od 44 do 404mm, od 2 do 22 otworów. Grubość płytki 4,5 mm.</t>
  </si>
  <si>
    <t>Płyty proste</t>
  </si>
  <si>
    <t>1.      Płyty ½ i 1/3 rurka. Otwory pod wkręty o średnicy 3,5 i 4,5 mm, otwory w płycie od 2 do 10</t>
  </si>
  <si>
    <t>Komplet –  płyta + 6 śrub korowych.</t>
  </si>
  <si>
    <t>2.      Płyty wąskie cienkie i grube. Otwory pod wkręty o średnicy3,5,  4,5 mm i 6,5 mm, otwory w płycie od 2 do 10</t>
  </si>
  <si>
    <t>Komplet –  płyta + 6 śrub korowych.(20kpl)</t>
  </si>
  <si>
    <t>3.      Płyty szerokie cienkie i grube. otwory pod wkręty o średnicy 4,5 mm i 6,5 mm, otwory w płycie od 4 do 18</t>
  </si>
  <si>
    <t>Śruby</t>
  </si>
  <si>
    <t>1.      Śruby gąbczaste częściowo gwintowane 4.0 i 6.5mm, o długościach 10-70mm (4.0) i30-150mm (6.5)</t>
  </si>
  <si>
    <t>2.      Śruby kostkowe  o średnicy 4,5mm, o długościach od 20-120 mm</t>
  </si>
  <si>
    <t>3. Wkręty kompresyjne, kaniulowane tytanowe, różne średnice</t>
  </si>
  <si>
    <t xml:space="preserve">4      Śruby kaniulowane gwintowane,  częściowo gwintowane 3,5 - 7,0 mm, </t>
  </si>
  <si>
    <t>Materiał stal, Gniazdo typu torx, do śrub odpowiadające podkładki dotyczy 31-34</t>
  </si>
  <si>
    <t>Komplet – śruba + podkładka. Dortczy poz. 31-34</t>
  </si>
  <si>
    <t xml:space="preserve">Nieodpłatne użyczenie zestawu  narzędzi na czas trwania umowy (instrumentarium).Każdy typ zespolenia posiadający własne, pełne instrumentarium w oddzielnych kontenerach, włączając sondy, celowniki LISS/MIPO oraz rozwiertaki śródszpikowe. Stworzenie pełnego banku implantów A-S. Pełen zestaw do usuwanie uszkodzonych wkrętów. Szkolenie personelu lekarskiego i instrumentariuszek.  </t>
  </si>
  <si>
    <t>35.1</t>
  </si>
  <si>
    <t>Drut Kirschnera średnica+C109:C118 1,0 do 3,0 mm i długości 150, 210 mm</t>
  </si>
  <si>
    <t>35.2</t>
  </si>
  <si>
    <t>Drut Kirschnera średnica 1,0 do 3,0 mm i długości 310 mm</t>
  </si>
  <si>
    <t>Gwóźdź Rush'a o średnicy 2,4 do 6,4 mm i długości 50 – 430 mm</t>
  </si>
  <si>
    <t>Groty Steimanna o średnicy 4.0; 4.5; 5.0 mm i długości 80 – 300 mm</t>
  </si>
  <si>
    <t>Drut do cerklarzu o średnicy 0,2 – 1,5 mm, dł. 5 m</t>
  </si>
  <si>
    <t>Łączniki pręt – grotowkręt  oraz pręt – pręt do Systemu S, M,  Lwyposażony w system wstępnego mocowania, umożliwiający dowolne blokowanie elementów wobec siebie w zakresie 360°, również łącznik mulifunkcyjny</t>
  </si>
  <si>
    <t>Pręty wykonane z włókna węglowego, bezpieczne dla rezonansu magnetycznego, przezierne dla promieni RTG o średnicy Ø4mm, Ø8mm,  Ø11mm  o długościach w zakresie 60-500 mm</t>
  </si>
  <si>
    <t>Belki współpracujące z łącznikiem multifunkcyjnym – belka prosta,  belka wygięta 30°, belka wygięta 90°</t>
  </si>
  <si>
    <t xml:space="preserve">Grotowkręty Schanza o średnicach Ø2,5 mm, Ø3,0 mm, Ø4,0 mm, Ø5,0mm, Ø6,0 mm, Materiał stal, stop tytanu, pokryte warstwą węglowo-krzemową    </t>
  </si>
  <si>
    <t xml:space="preserve">Gwóźdź śródszpikowy blokowany do kości przedramienia (Ø 4-6 mm, dł.180-260 mm), ze śrubą zaślepiającą. Materiał stop tytanu, pokryte warstwą węglowo-krzemową    </t>
  </si>
  <si>
    <t xml:space="preserve">Gwóźdź piszczelowy, mocowany odpiętowo, blokowany w części piętowej trzema wkrętami o średnicy 4,5mm w dwóch płaszczyznach. Jeden z otworów w kształcie fasoli służący do wykonania kompresji. Gięty na odległości 70mm, kąt gięcia 8 stopni. W części piszczelowej blokowany dwoma wkrętami blokującymi o średnicy 4,5mm jeden z otworów wydłużony, umożliwiający dynamiczną stabilizację złamania. Średnica w części piętowej – 12,5mm, Średnica w części piszczelowej – 7 do 12mm. Dostępna wersja z jednolitą średnicą 13mm. Długość od 150 mm do 350 mm. Gwóźdź z 3 kanałkami na długości części trzonowej gwoździa zmniejszającymi ciśnienie śródszpikowe. Gwóźdź kaniulowany umożliwiający wprowadzenie po drucie prowadzącym. Materiał stop tytanu, pokryte warstwą węglowo-krzemową    </t>
  </si>
  <si>
    <t xml:space="preserve">Gwóźdź śródszpikowy do artrodezy stawu kolanowego, kaniulowany, tytanowy. Promień wygięcia gwoździa 3000 mm. Długość gwoździa 550, 600, 650, 700, 750, 800 mm, średnica gwoździa 10÷14 mm. Śruby blokujące o średnicy zmiennej w zależności od grubości gwoździa: dla średnicy gwoździa 10 mm – śruby Ø 4,5 mm; dla średnicy gwoździa 11, 12 mm – śruby Ø 5,0 mm; dla średnicy gwoździa 13, 14 mm – śruby Ø 6,0 mm.Materiał stop tytanu, pokryte warstwą węglowo-krzemową    </t>
  </si>
  <si>
    <t>Płytka anatomiczna, blokująco - kompresyjna do artrodezy nadgarstka, Płyta wyposażona w otwory dwufunkcyjne z możliwością zastosowania śrub blokowanych lub korowych. Płyta w części dalszej posiada zmniejszony profil i kształt dopasowany do anatomii oraz otwory dwufunkcyjne nie wymagające zaślepek/przejściówek, blokująco – kompresyjne dające możliwość użycia wkrętów blokowanych z gwintem stożkowym i korowych 2,4/2,7 mm. Otwory blokowane z gwintem stożkowym. Płyty w wersji z anatomicznym wygięciem, z krótkim wygięciem oraz proste z możliwością domodelowania. Materiał stop tytanu, pokryte warstwą węglowo-krzemową  .                                komplet       Płytka +5 śrub blokowanych+1 korowa</t>
  </si>
  <si>
    <t xml:space="preserve">        ZADANIE 16</t>
  </si>
  <si>
    <t>Złamania okołoprotezowe</t>
  </si>
  <si>
    <t>1.      Płyta tytanowa anatomiczna, z ograniczonym kontaktem z kością, blokująco- kompresyjna do dalszej nasady kości udowej do leczenia złamań okołoprotezowych. W głowie płyty 8 otworów  na śruby korowe o średnicy 5.0 mm i 4.0 mm; korowe o średnicy 4.0 mm z rzadkim gwintem; gąbczaste o średnicy 5.0 mm z gwintem częściowym; w trzonie płyty rzędy potrójnych otworów diagonalnych pod śruby korowe o średnicy 5.0 mm i 4.0 mm; korowe o średnicy 4.0 mm z rzadkim gwintem; gąbczaste o średnicy 5.0 mm z gwintem częściowym oraz śruby okołoprotezowe. Śruby w głowie i trzonie płyty  z możliwością angulacji 15 stopni w każdym kierunku (możliwość uzyskania stabilności kątowej każdej śruby za pomocą blokowanej zaślepki o średnicy 8.0 mm po uzyskaniu kompresji odłamów za pomocą śruby korowej lub gąbczastej). Możliwość dodatkowego odsunięcia płyty od kości za pomocą spacerów o długości 1, 2 lub 3 mm oraz użycia zaślepek do nieużywanych otworów. Zaślepki blokowane o średnicy 8.0 mm wkręcane za pomocą śrubokręta dynamometrycznego 6 Nm zmniejszającego siłę dokręcania. Możliwość użycia płyty techniką mini inwazyjną, za pomocą przeziernej dla promieni RTG zewnętrznej prowadnicy. Możliwość użycia kabli wraz z blokowanym lub nieblokowanym w płycie oczkiem na kabel. W zestawie wiertła do wiercenia w cemencie. Płyty prawe i lewe, posiadają 9, 12, 15, 18 i 21 otworów w trzonie, w długościach odpowiednio 238, 278, 317, 355 i 393 mm.</t>
  </si>
  <si>
    <t xml:space="preserve">Komplet –  płyta + 8śrub +4 kable </t>
  </si>
  <si>
    <t>2.      Płyta tytanowa anatomiczna, z ograniczonym kontaktem z kością, blokująco- kompresyjna do bliższej nasady kości udowej do leczenia złamań okołoprotezowych. W głowie płyty 4 otwory  na śruby korowe o średnicy 5.0 mm i 4.0 mm; korowe o średnicy 4.0 mm z rzadkim gwintem; gąbczaste o średnicy 5.0 mm z gwintem częściowym; w trzonie płyty rzędy potrójnych otworów diagonalnych pod śruby korowe o średnicy 5.0 mm i 4.0 mm; korowe o średnicy 4.0 mm z rzadkim gwintem; gąbczaste o średnicy 5.0 mm z gwintem częściowym oraz śruby okołoprotezowe. Śruby w głowie i trzonie płyty  z możliwością angulacji 15 stopni w każdym kierunku (możliwość uzyskania stabilności kątowej każdej śruby za pomocą blokowanej zaślepki o średnicy 8.0 mm po uzyskaniu kompresji odłamów za pomocą śruby korowej lub gąbczastej). Możliwość dodatkowego odsunięcia płyty od kości za pomocą spacerów o długości 1, 2 lub 3 mm oraz użycia zaślepek do nieużywanych otworów. Zaślepki blokowane o średnicy 8.0 mm wkręcane za pomocą śrubokręta dynamometrycznego 6 Nm zmniejszającego siłę dokręcania. Możliwość użycia płyty techniką mini inwazyjną, za pomocą przeziernej dla promieni RTG zewnętrznej prowadnicy. Możliwość użycia kabli wraz z blokowanym lub nieblokowanym w płycie oczkiem na kabel. Możliwość użycia dodatkowej dokręcanej płyty kręatrzowej. W zestawie wiertła do wiercenia w cemencie. Płyty prawe i lewe, posiadają 9, 12, 15, 18 i 21 otworów w trzonie w długościach odpowiednio 245, 285, 324, 363 i 401 mm. Dodatkowo krótka płyta z jednym rzędem diagonalnym potrójnych otworów w trzonie o długości 115 mm.</t>
  </si>
  <si>
    <t>Komplet –  płyta + 8śrub +4 kable</t>
  </si>
  <si>
    <t>3.      Płyta krętarzowa stosowana jako nakładka do płyty okołoprotezowej do bliższej nasady kości udowej. Płyta wąska i szeroka, prawa i lewa. W płycie otwory do stabilizacji drukani Kirschnera, otwory pod oczko do kabli, otwory pod śruby 3.5 korowe lub blokowane oraz dodatkowo pod śruby korowe 4.0 i 5.0 oraz gąbczaste 5.0 z możliwością angulacji 15 stopni w każdym kierunku (możliwość uzyskania stabilności kątowej śruby za pomocą blokowanej zaślepki o średnicy 8.0 mm po uzyskaniu kompresji odłamów za pomocą śruby korowej 4.0 i 5.0 lub gąbczastej 5.0)</t>
  </si>
  <si>
    <t xml:space="preserve">Komplet –  płyta + 6śrub +2 kable </t>
  </si>
  <si>
    <t>4.      Płyty wygięte do trzonu kości udowej. W trzonie otwory  na śruby korowe o średnicy 3.5 mm oraz korowe  4.0 mm, korowe 5.0 i śruby okołoprotezowe 5.0 jednokortykalne. Śruby 4.0 i 5.0 z możliwością angulacji 15 stopni w każdym kierunku (możliwość uzyskania stabilności kątowej każdej śruby za pomocą blokowanej zaślepki o średnicy 8.0 mm po uzyskaniu kompresji odłamów za pomocą śruby korowej). Możliwość dodatkowego odsunięcia płyty od kości za pomocą spacerów o długości 1, 2 lub 3 mm oraz użycia zaślepek do nieużywanych otworów. Zaślepki blokowane o średnicy 8.0 mm wkręcane za pomocą śrubokręta dynamometrycznego 6 Nm zmniejszającego siłę dokręcania. Możliwość użycia kabli wraz z blokowanym lub nieblokowanym w płycie oczkiem na kabel. Płyty posiadają 10, 12 i 14 otworów w trzonie- otwory blokowane i kompresyjne; dodatkowo na obu końcach płyty otwory pod urządzenie kompresyjne. Płyty w długościach odpowiednio 210, 249 i 289 mm.</t>
  </si>
  <si>
    <t>5.      Płyty proste wąskie do trzonu kości piszczelowej i ramiennej. W trzonie otwory  na śruby korowe o średnicy 3.5 mm oraz korowe  4.0 mmi korowe 5.0 i śruby okołoprotezowe 5.0 jednokortykalne. Śruby 4.0 i 5.0 z możliwością angulacji 15 stopni w każdym kierunku (możliwość uzyskania stabilności kątowej każdej śruby za pomocą blokowanej zaślepki o średnicy 8.0 mm po uzyskaniu kompresji odłamów za pomocą śruby korowej). Możliwość dodatkowego odsunięcia płyty od kości za pomocą spacerów o długości 1, 2 lub 3 mm oraz użycia zaślepek do nieużywanych otworów. Zaślepki blokowane o średnicy 8.0 mm wkręcane za pomocą śrubokręta dynamometrycznego 4 lub 6 Nm zmniejszającego siłę dokręcania. Możliwość użycia kabli wraz z blokowanym lub nieblokowanym w płycie oczkiem na kabel.  Płyty posiadają 8, 10, 12 i 14, 16 i 18 otworów w trzonie- otwory blokowane i kompresyjne; dodatkowo na obu końcach płyty otwory pod urządzenie kompresyjne. Płyty w długościach odpowiednio118, 146, 174, 202, 230 i 258 mm.</t>
  </si>
  <si>
    <t>ZADANIE 17</t>
  </si>
  <si>
    <t>Podkładka (guzik do ACL), materiał tytan</t>
  </si>
  <si>
    <t>Płytka endobutton 4x12mm, materiał tytan</t>
  </si>
  <si>
    <t>ZADANIE 18</t>
  </si>
  <si>
    <t xml:space="preserve"> STABILIZATORY ZEWNETRZNE </t>
  </si>
  <si>
    <t>OKRĄGŁY ZEWNĘTRZNY UTRWALACZ LLIZAROW ,konstrukcja mocowania zewnętrznego,  uzywany do: utrwalanie otwarttych i zamkniętych złamań, leczenie braku zrostów lub pseudoarthrosis kości długich, korekta ubytków lub deformacji kości, tkanek miękkich.</t>
  </si>
  <si>
    <t>Zestaw narzedzi z okrągłym zewnętrznym stabilizatorem (pierscienie full ring, semi ring, Cring, U ring, U ring long, śruby mocujące, destraktory, pręty gwintowane, prety z gwintem S)</t>
  </si>
  <si>
    <r>
      <t>typoszereg rozmiarów</t>
    </r>
    <r>
      <rPr>
        <sz val="9"/>
        <rFont val="Arial Narrow"/>
        <family val="2"/>
        <charset val="238"/>
      </rPr>
      <t xml:space="preserve"> /należy podać wszystkie/</t>
    </r>
  </si>
  <si>
    <r>
      <t xml:space="preserve">Kod towaru </t>
    </r>
    <r>
      <rPr>
        <i/>
        <sz val="9"/>
        <rFont val="Arial Narrow"/>
        <family val="2"/>
        <charset val="238"/>
      </rPr>
      <t>(pełen kod wszystkich wymienionych rozmiarów)</t>
    </r>
  </si>
  <si>
    <t xml:space="preserve">   ZADANIE 19</t>
  </si>
  <si>
    <t>Silikonowa, jednoczęściowa proteza stawu śródstopno-paliczkowego. Dostępne  protezy do pierwszego stawu śródstopno-paliczkowego w minimum  4 rozmiarach, zabezpieczone pierścieniami tytanowymi. Protezy posiadają wcięcia w miejscu zgięcia w części grzbietowej i podeszwowej.  W zestawie jednorazowe sterylne instrumentarium dedykowane do implantacji protezy pierwszego stawu śródstopno-paliczkowego, składające się z: wiertła, przymiarów, dobijaka i celowników, oraz jednorazowy sterylny przymiar -do oceny wielkości implantu. Protezy do mniejszych stawów śródstopno-paliczkowych występują w min. 3 rozmiarach. Protezy te posiadają wcięcia w miejscu zgięcia w części grzbietowej i podeszwowej. W zestawie jednorazowe sterylne  instrumentarium dedykowane do implantacji protez mniejszych stawów śródstopno-paliczkowych,  składających się z: wiertła oraz przymiarów.</t>
  </si>
  <si>
    <t xml:space="preserve"> ZADANIE 20</t>
  </si>
  <si>
    <t>Proteza modułowa głowy kości promieniowej bezcementowa</t>
  </si>
  <si>
    <t>Trzpień bezcementowy któtki, wykonany z tytanu w technologii Ti-Por® 3D. Trzpień o wysokiej porowatości dostępny w 9 rozmiarach. Średnica od 7 mm do 13 mm. Długość od 19,1 mm do 20,9 mm. Implant konikalny. Konus 4°.</t>
  </si>
  <si>
    <t>Trzpień bezcementowy długi, rewizyjny, wykonany z tytanu w technologii Ti-Por® 3D. Trzpień o wysokiej porowatości dostępny w 5 rozmiarach. Średnica od 7 mm do 9 mm. Długość od 30 mm do 35 mm. Implant konikalny. Konus 4°.</t>
  </si>
  <si>
    <t>Szyjka wykonana ze stopu tytanu pokryta azotkiem tytanu-niobu TiNbN. Dostępna w 4 rozmiarach z offsetem 1 mm; 2,5.mm; 5 mm oraz 8 mm. Mocowanie z trzpieniem za pomocą stożka Morsa.</t>
  </si>
  <si>
    <t>Głowa z wysoce usieciowanego polietylenu pokryta częściowo azotkiem tytanu-niobu TiNbN. W części niepokrytej przezierna dla promieni RTG. Powierchnia stawowa ukształtowana anatomicznie. Głowa umożliwiająca ruchomość na szyjce 10° w każdą stronę. Dostępna w 5 średnicach od 17,5 mm do 23,5 mm ze skokiem co 1,5 mm.</t>
  </si>
  <si>
    <t xml:space="preserve">   ZADANIE 21</t>
  </si>
  <si>
    <t>Dwumobilna endoproteza stawu nadgarstkowo-śródręcznego</t>
  </si>
  <si>
    <t xml:space="preserve">Trzpień tytanowy o anatomicznym przekroju trójpłatkowym, pokryty podwójną powłoką z porowatego tytanu oraz hydroksyapatytu, dostępny w 6 rozmiarach:od 7,5 mm do 10,5 mm z przeskokiem co 1 mm, w długościach od 22 mm do 28 mm. </t>
  </si>
  <si>
    <t>Szyjka  ze stali nierwdzewnej, dostępna w wersji prostej oraz  z 15° offsetem, w 3 rozmiarach: 6 mm, 8 mm lub 10 mm dla każdej wersji. Szyjka zakończona wkładką z polietylenu o średnicy 7mm, umożliwiającą ruch na główce szyjki do 34° i ruch całkowity w panewce do 112°.</t>
  </si>
  <si>
    <t>Panewka ze stali nierdzewnej pokryta podwójną powłoką z porowatego tytanu oraz hydroksyapatytu, dostępna w 2 rodzajach: konikalna oraz sferyczna (z pięcioma płetwami antyrotacyjnymi i koroną stabilizacyjną dla lepszego osadzenia w kości). W obu rodzajach dostępne 2 średnice: 9mm oraz 10 mm.</t>
  </si>
  <si>
    <t xml:space="preserve">  ZADANIE 22       </t>
  </si>
  <si>
    <t xml:space="preserve">silikonowe endoprotezy stawów śródręczno - paliczkowych oraz  międzypaliczkowych dłoni. </t>
  </si>
  <si>
    <t xml:space="preserve">Silikonowe protezy stawów MCP w  7 rozmiarach z kątem ugięcia 30°  odpowiadającym naturalnemu ugięciu stawu  w stanie spoczynku. Trzpień proksymalny w rozmiarze od 15 mm do 30,7 mm. Trzpień dystalny w rozmiarze od 12 mm do 25 mm. </t>
  </si>
  <si>
    <t xml:space="preserve">Silikonowe protezy stawów PIP w  6 rozmiarach z kątem ugięcia 15°  odpowiadającym naturalnemu ugięciu stawu  w stanie spoczynku. Trzpień proksymalny w rozmiarze od 13 mm do 19 mm. Trzpień dystalny w rozmiarze od 10 mm do 16,5 mm. </t>
  </si>
  <si>
    <t xml:space="preserve">  ZADANIE 23   </t>
  </si>
  <si>
    <t xml:space="preserve"> Mini kotwice do małych stawów</t>
  </si>
  <si>
    <t>kotwica wbijana do małych stawów, wykonana z nitinolu, z dwiema nićmi   polietylen o ultrawysokiej masie cząsteczkowejkoloru białego o długości 45 cm każda, zakończonych igłami ugiętymi o średnicy 13mm lub 16 mm. Igły zakończone stożkowo. Nici w rozmiarze #2 lub #4. Kotwica o grubości 1 mm, wysokość 3,8 mm, szerokość 3,5 mm. Zestaw dostarczany w sterylnym opakowaniu wraz z szydłem o średnicy 2,0 mm</t>
  </si>
  <si>
    <t>ZADANIE 24</t>
  </si>
  <si>
    <t>Śródszpikowe implanty do artrodezy stawów międzypaliczkowych dalszych oraz stawu międzypaliczkowego kciuka. Implanty wykonane z nitinolu, dostępne w 4 rozmiarach: S, M, L, XL z kątem ugięcia 0°, 15° i 25° w każdym z rozmiarów. W części dystalnej 2 ramiona tworzące literę M, w części proksymalnej 3 ramiona położone w dwóch płaszczyznach. Implanty z otworem na drut Kirschnera zapobiegajacym migracji implantu podczas jego wprowadzania.</t>
  </si>
  <si>
    <t>ZADANIE 25</t>
  </si>
  <si>
    <t xml:space="preserve"> ZADANIE 26</t>
  </si>
  <si>
    <t xml:space="preserve">  Endoproteza Całkowita Nadgarstka</t>
  </si>
  <si>
    <t xml:space="preserve"> endoproteza całkowita nadgarstka, mocowanie za pomocą gwintowanych implantów (trzpieni) wykonanych ze stopu tytanu, piaskowanych i pokrytych materiałem, który sprzyja osseointegracji. Przegub modułowy i konfigurowany w zależności od preferencji operatora z włączoną artykulacją CoCrMo. Każdy element dostępny w różnych rozmiarach, aby umożliwić pewne osadzenie i ścisłą replikację normalnego zakresu ruchu pacjenta. W przypadku rewizji mozliwość wymiany elemenów artykulacyjnych bez konieczności usuwania bądź wymiany elementów osadzonych w kości. Modułowa konstrukcja. Zachowuje struktury tkanek miękkich i więzadeł.
Elementy składowe: panewka o średnicy 15 mm, głowa (4 rozmiary), śruba promieniowa 32 mm- 50 mm, śruba śródręcza 45 mm – 70 mm.
</t>
  </si>
  <si>
    <t xml:space="preserve"> endoproteza całkowita nadgarstka, mocowanie za pomocą gwintowanych implantów (trzpieni) wykonanych ze stopu tytanu, piaskowanych i pokrytych materiałem, który sprzyja osseointegracji. Przegub modułowy i konfigurowany w zależności od preferencji operatora z włączoną artykulacją CoCrMo. Każdy element dostępny w różnych rozmiarach, aby umożliwić pewne osadzenie i ścisłą replikację normalnego zakresu ruchu pacjenta. W przypadku rewizji mozliwość wymiany elemenów artykulacyjnych bez konieczności usuwania bądź wymiany elementów osadzonych w kości. Modułowa konstrukcja. Zachowuje struktury tkanek miękkich i więzadeł.
Elementy składowe:element głowa CoCrMo w 4 rozmiarach
</t>
  </si>
  <si>
    <t xml:space="preserve"> endoproteza całkowita nadgarstka, mocowanie za pomocą gwintowanych implantów (trzpieni) wykonanych ze stopu tytanu, piaskowanych i pokrytych materiałem, który sprzyja osseointegracji. Przegub modułowy i konfigurowany w zależności od preferencji operatora z włączoną artykulacją CoCrMo. Każdy element dostępny w różnych rozmiarach, aby umożliwić pewne osadzenie i ścisłą replikację normalnego zakresu ruchu pacjenta. W przypadku rewizji mozliwość wymiany elemenów artykulacyjnych bez konieczności usuwania bądź wymiany elementów osadzonych w kości. Modułowa konstrukcja. Zachowuje struktury tkanek miękkich i więzadeł.
Elementy składowe:trzpień tytanowy do kości promieniowej
</t>
  </si>
  <si>
    <t>ZADANIE 27</t>
  </si>
  <si>
    <t xml:space="preserve">Śruba kompresyjna, kaniulowana, wykonana z tytanu, z gwintowaną główką, samotnąca, samogwintująca o średnicy 2,3 mm: - gwint na główce śruby dostosowany do kości korowej, - gwint na końcówce śruby dostosowany do kości gąbczastej, - średnica główki z gwintem 3,5 mm, średnica rdzenia 1,75 mm, średnica gwintu na końcu śruby 2,3 mm, - dostępne śruby o długościach od 10 do 30 mm, - śruba kaniulowana pod drut Kirschnera 0,8 mm, - gniazdo śruby typu Torx, </t>
  </si>
  <si>
    <t>Drut Kischnera 0,8mm</t>
  </si>
  <si>
    <t xml:space="preserve">Tytanowe śruby typu „snap off” do osteotomii Weil o średnicy 2 mm i w minimum 6 długościach od 11 do 16 mm, średnica wałeczka uchwytowego 1,6mm i dł. 22mm, </t>
  </si>
  <si>
    <t>Klamry stalowe waryzujące do osteotomii podstawy o szerokości 8 i 10 mm z kątem 26 i 90 stopni.</t>
  </si>
  <si>
    <t xml:space="preserve">        ZADANIE 28</t>
  </si>
  <si>
    <t>IMPLANT DO ZATOKI STĘPU, Tytanowy stent do małoinwazyjnej korekcji stopy płasko-koślawej nabytej, wprowadzany do kanału i zatoki stępu. Kaniulowany, w kształcie kielicha, gwintowany w części węższej. Gwintowana część stentu mocuje implant w kanale. Część środkowa w kształcie stożka (bez gwintu) wypełnia najszerszą część zatoki stępu,  styka się z krawędzią lateralną kości skokowej i nie pozwala stentowi na przenikanie  w głąb kanału. Możliwość stosowania zarówno u dzieci od 3 roku życia, jak i u dorosłych. Udowodniona skuteczność na podstawie publikacji - poniżej 6% rewizji.  W komplecie zestaw narzędzi z przymiarami do próbnej repozycji..rozmiar 05 - 10</t>
  </si>
  <si>
    <t>Nieodpłatne użyczenie zestawu  narzędzi na czas trwania umowy (instrumentarium), szkolenie personelu lekarskiego i instrumentariuszek</t>
  </si>
  <si>
    <t xml:space="preserve">        ZADANIE 29</t>
  </si>
  <si>
    <t>System dedykowany do mozaikoplastyki chrząstki</t>
  </si>
  <si>
    <t>System dedykowany do mozaikoplastyki chrząstki: Jednorazowy zestaw do przeszczepów chrzęstno-kostnych składający się z ostrza wycinającego miejsce uszkodzone  i ostrza wycinającego miejsce pobrania, nakładki kompresującej, miarki grubości oraz głębokości, dobijaka bloczków oraz przezroczystej tulejki do kompresowania przeszczepu. Zestawy dostępne w rozmiarach 6, 8, 10mm. Zestaw sterylny.</t>
  </si>
  <si>
    <t>ARTHREX</t>
  </si>
  <si>
    <t xml:space="preserve">        ZADANIE 30</t>
  </si>
  <si>
    <t>Implant bezwęzłowy w  wersji  PEEK</t>
  </si>
  <si>
    <t xml:space="preserve">Kotwica niewchłanialna, bezwęzłowa, wbijano-wkręcana, o otwartej konstrukcji gwarantującej lepsze wrastanie kości. Wykonana z materiału PEEK , zaopatrzona w tytanową końcówkę ułatwiającą wprowadzenie. Średnica kotwicy 5.0mm,  długość po zaimplantowaniu 22mm. Podwójne mocowanie nitek - do kości oraz w środku kotwicy. Mieści 4 taśmy lub 6 nitek. Nie wymaga nawiercania. 
</t>
  </si>
  <si>
    <t xml:space="preserve">        ZADANIE 31</t>
  </si>
  <si>
    <t>Kotwica do naprawy stożka rotatorów</t>
  </si>
  <si>
    <t>Kotwica tytanowa o płaskim i szerokim gwincie o średnicy 4.5 mm  5.0 mm ,5.5mm , 6.5mm i dł. 15.5 mm, ubrana w nic wzmacnianą o dwurodzajowej strukturze,  polietylenowych włókien wewnętrznych i plecionych poliestrowych włókien zewnętrznych.  Podajnik ze znacznikami pozwalającymi na pełną kontrolę i ocenę prawidłowego założenia implantu.</t>
  </si>
  <si>
    <t>ZADANIE 32</t>
  </si>
  <si>
    <t>Implant do naprawy bicepsa</t>
  </si>
  <si>
    <t xml:space="preserve">Implant do naprawy bicepsa w części bliższej; tenodezy w wersji PEEK lub biokompozyt zakończony widelcem. Dostępny w średnicy 7mm, 8mm, 9mm. Implant założony na jednorazowy wkrętak ze znacznikiem pozwalającymi na pełną kontrolę i ocenę prawidłowego założenia implantu. Implant ma umożliwiać śródoperacyjną kontrolię napięcia przeszczepu. </t>
  </si>
  <si>
    <t xml:space="preserve">        ZADANIE 33</t>
  </si>
  <si>
    <t>system naprawczy do więzadła kruczo-obojczykowego</t>
  </si>
  <si>
    <t>System złożony z dwóch tytanowych płytek oraz dwóch mocnych taśm. Dla lepszej wizualizacji każda z taśm w innym kolorze.</t>
  </si>
  <si>
    <t xml:space="preserve">        ZADANIE 34</t>
  </si>
  <si>
    <t>System do naprawy bicepsa w części dystalnej</t>
  </si>
  <si>
    <t>System do naprawy bicepsa w części dystalnej złożony z guzika z pętlą samozaciskającą się z wprowadzaczem, pętli z igłą do obszycia przeszczepu, drutu do guzika z miarką mierzącą długość kanału oraz śruby wykonanej z PEEK o długości 10 mm do dodatkowej stabilizacji.</t>
  </si>
  <si>
    <t xml:space="preserve">        ZADANIE 35</t>
  </si>
  <si>
    <t>Kotwica miękka węzłowa do stabilizacji niestabilności stawu barkowego</t>
  </si>
  <si>
    <t xml:space="preserve"> Kotwica miękka do refiksacji obrąbka barkowego. Kotwica o średnicy 1.3 mm, ubrana w jedna lub/i dwie taśmy.</t>
  </si>
  <si>
    <t xml:space="preserve">        ZADANIE 36</t>
  </si>
  <si>
    <t>Drut wiercący do kotwicy miękkiej</t>
  </si>
  <si>
    <t>Drut wiercący, jednorazowy do kotwicy miękkiej. Drut o średnicy 1.6mm.</t>
  </si>
  <si>
    <t xml:space="preserve">        ZADANIE 37</t>
  </si>
  <si>
    <t>Zestaw MPFL</t>
  </si>
  <si>
    <t>Zestaw implantów do rekonstrukcji MPFL składający się z dwóch kotwic bezwęzłowych, biokompozytowych o średnicy 4.75 mm, śruby interferencyjnej, biokompozytowej o średnicy 6x23 i przeziernej miarki do wyznaczania punktu wiercenia na udzie.</t>
  </si>
  <si>
    <t xml:space="preserve">        ZADANIE 38</t>
  </si>
  <si>
    <t>Taśmy(szwy) płaskie i okrągłe, bezszwowe końce od taśmy do okrągłego szwudla łatwego przejscia szwów, zwiększona powoerzchnia styku rozkłada nacisk, zmniejszając ryzyko przecięcia tkanki miekkiej. O szerokości 2mm,4mm długości 750mm. Taśma może być dostępna także w wersji nici-okragłego szwu z igłą, biały lub niebieski szew z igłą 950mm rozmiar 2-0,0, 2, 5</t>
  </si>
  <si>
    <t xml:space="preserve">        ZADANIE 39</t>
  </si>
  <si>
    <t>system do rekonstrukcji więzadła krzyżowego przedniego oparty na fiksacji korówkowej za pomocą podłużnej płytki</t>
  </si>
  <si>
    <t>System do rekonstrukcji więzadła przedniego oparty na fiksacji korówkowej za pomocą  podłużnej płytki.  Płytka z  2 otworami wykonana ze stopu tytanu o kształcie prostokąta z zaokrąglonymi bokami o długości 12mm stale połączona z pętlą z nici niewchłanialnej  długości min. 50mm pozwalającą na zawieszenie przeszczepu w kanale udowym bądź piszczelowym oraz z nici do przeciągnięcia implantu na zewnętrzną korówkę. Pętlą do podciągnięcia przeszczepu z możliwością zmniejszania  długości pętli za pomocą lejców – fiksacja przeszczepu w kanale. Możliwość podciągnięcia  przeszczepu w linii ciągniętego przeszczepu. Implant w wersji sterylnej pakowany pojedynczo wraz z drutem wiercącym 4mm z oczkiem i miarką co 5mm, zakończonym stopniem do blokowania korówkowego oraz sterylnym grotem.</t>
  </si>
  <si>
    <t xml:space="preserve">        ZADANIE 40</t>
  </si>
  <si>
    <t>System do rekonstrukcji więzadła przedniego oparty na fiksacji korówkowej za pomocą  podłużnej płytki.</t>
  </si>
  <si>
    <t>System do rekonstrukcji więzadła przedniego ACL i tylnego PCL oparty na śrubach. Śruba biokompozytowa do mocowania przeszczepu w kanale piszczelowym, zbudowana w 30% z dwufosforanu wapnia i 70% z PLDLA. Śruba o konikalnym kształcie ułatwiającym wprowadzenie z miękkim gwintem na całej długości. Implanty w rozmiarach 6-10mm i długościach 23mm, oraz w rozmiarach 8-12mm oraz 9-12mm i długości 35mm. Gniazdo śruby stożkowe (w celu łatwiejszego i precyzyjniejszego wprowadzania)</t>
  </si>
  <si>
    <t xml:space="preserve">        ZADANIE 41</t>
  </si>
  <si>
    <t>System do rekonstrukcji więzadła przedniego ACL i tylnego PCL oparty na śrubach biokompozytowych</t>
  </si>
  <si>
    <t>• podłużna płytka typu endobutton z czterema otworami wykonana ze stopu tytanu pozwalająca na zawieszenie przeszczepu w kanale udowym. Wymaga się by płytka na trwałe była związana fabrycznie z pętlą plecioną poliestrową o wysokiej wytrzymałości min 1000N (bez węzła).Długość pętli od 15-60 mm.Skok pętli co 5 mm. Implant powinien zawierać dwie fabryczne nitki o grubościach #5 i #5 służące do przeciągnięcia i obrócenia implantu w kanale udowym</t>
  </si>
  <si>
    <t>• zamiennie wymaga się dostarczenia płytki na trwale związanej z podwójną pętlą w rozmiarach 20-60 mm skok co 5mm do więzadła właściwego rzepki</t>
  </si>
  <si>
    <t>• endobutton wydłużony 20mm stanowiący nakładkę na endobutton służący do zabiegów rewizyjnych</t>
  </si>
  <si>
    <t>• endobutton bez pętli umożliwiający zawieszenie przeszczepu bezpośrednio na płytce w przypadku krótkiego kanału w kości udowej, otwarty z jednej strony w rozmiarach: 5,6,7,8 i 9mm,podłużna płytka typu endobutton z czterema otworami wykonana ze stopu tytanu pozwalająca na zawieszenie przeszczepu w kanale udowym z możliwosćią regulacji pętli.Sterylna, biowchłanialana interferencyjna śruba z polimeru PLA z hydroksyapatytem ( HA) o średniach 7- 12 mm i długościach 20-25-30-35mm, w tym również lewoskrętne. Kaniulacja 1,5 mm.</t>
  </si>
  <si>
    <t xml:space="preserve">        ZADANIE 42</t>
  </si>
  <si>
    <t>System naprawy łąkotki All-Inside</t>
  </si>
  <si>
    <t>Kompleksowe urzadzenie do naprawy łąkotki , zakrzywiony w górę 20*135, zakrzywiony w dół 20*135, prosty 0*135</t>
  </si>
  <si>
    <t xml:space="preserve">        ZADANIE 43</t>
  </si>
  <si>
    <t>Drut nitinolowy</t>
  </si>
  <si>
    <t>Sterylny drut nitinolowy, prowadzący do śrub interferencyjnych -piszczelowych o średnicy 1,1mm i długości 14''</t>
  </si>
  <si>
    <t xml:space="preserve">        ZADANIE 44</t>
  </si>
  <si>
    <t xml:space="preserve">Kaniule dostępu artoskopowego </t>
  </si>
  <si>
    <t>Gwintowana kaniula do barku. Zwężany uchwyt Soe zapewnia łatwą i pewną obsługę. Gwint dwużyłowy z większym skokiem i szybszym wkręcaniem, zapobiega cofaniu się.  Rozmiar 7.0xL70 oraz 8.0xl70</t>
  </si>
  <si>
    <t xml:space="preserve">        ZADANIE 45</t>
  </si>
  <si>
    <t>SYSTEM NAPRAWY ŁĄKOTKI</t>
  </si>
  <si>
    <t>Podwójna igła mendyczna odwrócona na lewa stronę do naprawy łąkotki. Ze stali nierdzewnej, z łatwością przechodzi przez łąkotkę i przez tkanki miękkie. Szew o wysokiej wytrzymałości.                          Szew + igła 2x750mm niebieska+biała, rozmiar 2-0</t>
  </si>
  <si>
    <t xml:space="preserve">        ZADANIE 46</t>
  </si>
  <si>
    <t>śruba tytanowa interferencyjna kaniulowana</t>
  </si>
  <si>
    <t xml:space="preserve">Śruba tytanowa interferencyjna kaniulowana w rozmiarach 7x25mm, 8x25mm, 9x25mm, 10x25mm, 7x30mm, 8x30mm, 9x30mm, 10x30mm. Specjalna konstrukcja do stabiizacji struktur poliestrowych. </t>
  </si>
  <si>
    <t xml:space="preserve">        ZADANIE 47</t>
  </si>
  <si>
    <t>piny do regeneracji chrząstki stawowej</t>
  </si>
  <si>
    <t>Piny wykonane z włókien węglowych splecionych w formie warkocza do zaopatrywania ubytków w chrząstce stawowej. Produkt sterylny, jednorazowy, gotowy do użycia. Produkt sterylny gotowy do użycia. Instrumentarium.</t>
  </si>
  <si>
    <t xml:space="preserve">           ZADANIE  48</t>
  </si>
  <si>
    <t>Igła do przeszycia stożka rotatorów z narzedziem</t>
  </si>
  <si>
    <r>
      <t>Igła do przeszycia stożka rotatorów lub innych tkanek miękkich z ostrym czubkiem oraz z wcięciem pod czubkiem igły pozwalającym na bezpieczne przeszycie nici przez nawet grube tkanki bez uszkodzenia nici ładowana do kompatybilnego przeszywacza. Pozwalająca na wielokrotne przeszywanie nici u jednego pacjenta.</t>
    </r>
    <r>
      <rPr>
        <b/>
        <sz val="9"/>
        <color theme="1"/>
        <rFont val="Arial Narrow"/>
        <family val="2"/>
        <charset val="238"/>
      </rPr>
      <t xml:space="preserve"> </t>
    </r>
    <r>
      <rPr>
        <sz val="9"/>
        <color theme="1"/>
        <rFont val="Arial Narrow"/>
        <family val="2"/>
        <charset val="238"/>
      </rPr>
      <t>Produkt jednorazowy do jednego pacjenta.</t>
    </r>
    <r>
      <rPr>
        <b/>
        <sz val="9"/>
        <color theme="1"/>
        <rFont val="Arial Narrow"/>
        <family val="2"/>
        <charset val="238"/>
      </rPr>
      <t xml:space="preserve"> Przeszywacz do stożka rotatorów lub innych tkanek miękkich do załadowania kompatybilną igłą i szwem. Niskoprofilowa konstrukcja mieszcząca się w kaniulach 5 mm lub 7mm, Szczęki chwytaka umożliwiające chwytanie tkanki o grubości do 16 mm wyposażone w mechanizm zapadkowy pobierający automatycznie przeszyty szew. Prosta i ergonomiczna konstrukcja pozwalająca na obsługę jedną ręką w celu otwierania branszy szczęk oraz wysuwania igły. Narzędzie do użyczenia lub zakupu w ramach umowy</t>
    </r>
  </si>
  <si>
    <t xml:space="preserve">Nie zastosowanie się do powyższego skutkować będzie wezwaniem do uzupełnienia oferty. </t>
  </si>
  <si>
    <t xml:space="preserve">        ZADANIE 49</t>
  </si>
  <si>
    <t>Implanty do zaopatrywania złamań w obrębie kości paliczków, śródręcza i przodostopia, pod śruby 1.2/1.5 oraz 2.0/2.3 nieblokowane i blokowane. Blokowane - pozwalające na wprowadzenie śruby w zakresie kąta +/- 15 stopni, blokowanie w systemie trójpunktowego bezgwintowego blokowania na docisk.</t>
  </si>
  <si>
    <t>Płyty tytanowe, pod śruby 1.2 mm, 1.5 mm, profil 0.6 mm, proste 4, 6 otworowe oraz pod śruby 2.0 mm, 2.3 mm, profil 1.0 mm, proste 4,6 otworowa.</t>
  </si>
  <si>
    <t>Płyty tytanowe, pod śruby 1.2 mm, 1.5 mm, profil 0.6 mm, w kształcie litery L 5 otworowe oraz pod śruby 2.0 mm, 2.3 mm, profil 1.0 mm, w kształcie litery L 6 otworowe.</t>
  </si>
  <si>
    <t>Płyty tytanowe, pod śruby 1.2 mm, 1.5 mm, profil 0.6 mm, w kształcie litery T 7,8,10 otworowe, Y 6 otworowe, prostokątne i trapezoidalne 4 otworowe oraz pod śruby 2.0 mm, 2.3 mm, profil 1.0 mm, w kształcie litery T 6,7 otworowe, Y 7 otworowe, prostokątne i trapezoidalne 4 otworowe oraz profil 1.3 mm, kompresyjne, proste 4,5,6 otworowe.</t>
  </si>
  <si>
    <t>Płyty tytanowe, pod śruby pod śruby 2.0 mm, 2.3 mm, profil 1.3 mm, kompresyjne, w kształcie litery T, L 6 otworowe.</t>
  </si>
  <si>
    <t>Płyty tytanowe, pod śruby 1.2 mm, 1.5 mm, profil 0.6 mm, proste 16 otworowe, prostokątne, trapezoidalne i skośne 6 otworowe oraz pod śruby 2.0 mm, 2.3 mm, profil 1.0 mm, proste 16 otworowe, prostokątne, trapezoidalne i skośne 6 otworowe oraz profil 1.3 mm, kompresyjne, proste 8 otworowe, w kształcie litery T,L 10 otworowe.</t>
  </si>
  <si>
    <t>Płyty tytanowe, pod śruby 1.2 mm, 1.5 mm, profil 0.6 mm, trapezoidalne i skośne 8 otworowe oraz pod śruby 2.0 mm, 2.3 mm, profil 1.0 mm, trapezoidalne i skośne 8 otworowe.</t>
  </si>
  <si>
    <t>Płyty tytanowe, pod śruby 1.2 mm, 1.5 mm, profil 0.6 mm, trapezoidalne 10,12 otworowe oraz pod śruby 2.0 mm, 2.3 mm, profil 1.0 mm, trapezoidalne 10,12 otworowe.</t>
  </si>
  <si>
    <t>Płyty tytanowe, kompresyjne, pod śruby 1.2 mm, 1.5 mm, profil 0.6 mm, z 2 haczykami do złamań awulsyjnych paliczka, jednootworowe.</t>
  </si>
  <si>
    <t>Płyty tytanowe, pod śruby 1.2 mm, 1.5 mm, kompresyjne, profil 0.6 mm, z pinem do kłykcia 5 otworowe oraz w kształcie litery T, z offsetem, 11,12 otworowe oraz profil 1.0 mm z pinem do kłykcia  6 otworowe oraz w kształcie litery T, z offsetem,11,12 otworowe.</t>
  </si>
  <si>
    <t>Płyty tytanowe, pod śruby 2.0 mm, 2.3 mm, profil 1.0 mm, proste, 6 otworowe, w kształcie litery T,L 6 otworowe oraz profil 1.3 mm, proste 4 otworowe, blokowane.</t>
  </si>
  <si>
    <t>Płyty tytanowe, pod śruby 2.0 mm, 2.3 mm, profil 1.0 mm,  w kształcie litery T,Y 7 otworowe, prostokątne 4 otworowe, oraz profil 1.3 mm, proste 5 otworowe, blokowane.</t>
  </si>
  <si>
    <t>Płyta tytanowe, pod śruby 2.0 mm, 2.3 mm, profil 1.0 mm, trapezopidalne i skośne 6 otworowe oraz profil 1.3 mm, proste 6,8 otworowe, prostokątne 4 otworowe, rotacyjne 6 otworowe, w kształcie litery T 6,7,8 otworowe, L 6 otworowe, blokowane.</t>
  </si>
  <si>
    <t>Płyty tytanowe, pod śruby 2.0 mm, 2.3 mm, profil 1.3 mm, trapezoidalne 6 otworowe, w kształcie litery T 9,10 otworowe, L 10 otworowe, blokowane.</t>
  </si>
  <si>
    <t>Płyty tytanowe, pod śruby 2.0 mm, 2.3 mm, profil 1.0 mm oraz 1.3 mm, trapezopidalne 8 otworowe, blokowane.</t>
  </si>
  <si>
    <t>Płyty tytanowe, pod śruby 2.0 mm, 2.3 mm, profil 1.0 mm, trapezopidalne 12 otworowe oraz profil 1.3 mm, trapoezoidalne 10 otworowe, blokowane.</t>
  </si>
  <si>
    <t>Płyty tytanowe, pod śruby 2.0 mm, 2.3 mm, profil 1.3 mm, segmentowe 6 otworowe, blokowane.</t>
  </si>
  <si>
    <t xml:space="preserve">Płyty tytanowe, pod śruby 2.0 mm, profil 1.4 mm, anatomicznie ukształtowane, do częściowej artrodezy nadgarstka 6,8 otworowe, blokowane. </t>
  </si>
  <si>
    <t xml:space="preserve">Płyty tytanowe, pod śruby 2.0 mm, profil 1.4 mm, anatomicznie ukształtowane, do częściowej artrodezy nadgarstka, 12 otworowe, blokowane. </t>
  </si>
  <si>
    <t>Płyty tytanowe, pod śruby 2.0 mm, profil 1.4 mm, anatomicznie ukształtowane, do złamań głowy kości promieniowej, obejmujące 10 otworowe i podpierające 11 otworowe, blokowane.</t>
  </si>
  <si>
    <t xml:space="preserve">Płyty tytanowe, pod śruby 2.0 mm, profil 1.6 mm,  anatomicznie ukształtowane, do złamań wyrostka dziobiastego 10 otworowe, blokowane. </t>
  </si>
  <si>
    <t>Śruby tytanowe, korowe, średnica 1.5 mm dł. 4-24 mm; średnica 2.0 mm dł. 4-30 mm, średnica 2.3 mm dł. 5-34 mm. Otwór heksagonalny w głowie śruby.</t>
  </si>
  <si>
    <t>Śruby tytanowe, blokowane, średnica 1.5 mm dł. 4-20 mm, średnica 2.0 mm dł. 6-30 mm. Bezgwintowa głowa śruby. Otwór heksagonalny w głowie śruby.</t>
  </si>
  <si>
    <t xml:space="preserve">        ZADANIE 50</t>
  </si>
  <si>
    <t>Implanty pod śruby 2.5 mm, do artrodezy nadgarstka, dalszej nasady kości promieniowej i łokciowej. Blokowane - pozwalające na wprowadzenie śruby w zakresie kąta +/- 15 stopni, blokowanie w systemie trójpunktowego bezgwintowego blokowania na docisk.</t>
  </si>
  <si>
    <t>Płyty tytanowe, pod śruby 2.5 mm, profil 2.4 mm, anatomicznie ukształtowane, do artrodezy nadgarstka, (między kością promieniową a bliższym szeregiem kości nadgarstka), grzbietowe, z krótkim wygięciem, 18 otworowe, blokowane.</t>
  </si>
  <si>
    <t>Płyty tytanowe, pod śruby 2.5 mm, profil 2.4 mm, anatomicznie ukształtowane, do artrodezy nadgarstka, (między kością promieniową a bliższym szeregiem kości nadgarstka), grzbietowe, z długim wygięciem, 19 otworowe, blokowane.</t>
  </si>
  <si>
    <t>Płyty tytanowe, pod śruby 2.5 mm, zmienny profil 1.8-2.6 mm, anatomicznie ukształtowane, do pełnej artrodezy nadgarstka, grzbietowe, z małym wygięciem, 16 otworowe, blokowane.</t>
  </si>
  <si>
    <t>Płyty tytanowe, pod śruby 2.5 mm, zmienny profil 1.8-2.6 mm, anatomicznie ukształtowane, do pełnej artrodezy nadgarstka, grzbietowe, z dużym wygięciem, 16 otworowe, blokowane.</t>
  </si>
  <si>
    <t>Płyty tytanowe, pod śruby 2.5 mm, profil 1.6 mm, anatomicznie ukształtowane, do małych fragmentów, 5 otworowe, blokowane.</t>
  </si>
  <si>
    <t>Płyty tytanowe, pod śruby 2.5 mm, profil 1.6 mm, anatomicznie ukształtowane, do małych fragmentów, proste 6 otworowe, w kształcie litery T 7 otworowe, blokowane.</t>
  </si>
  <si>
    <t>Płyty tytanowe, pod śruby 2.5 mm, profil 1.6 mm, anatomicznie ukształtowane, do małych fragmentów, w kształcie litery L 8 otworowe, blokowane.</t>
  </si>
  <si>
    <t>Płyty tytanowe, dłoniowe, pod śruby 2.5 mm, profil 2.0 mm, w kształcie litery T 9 otworowe, prawe i lewe, blokowane.</t>
  </si>
  <si>
    <t>Płyty tytanowe, dłoniowe, pod śruby 2.5 mm, profil 2.0 mm, w kształcie litery T 11 otworowe, prawe i lewe, blokowane.</t>
  </si>
  <si>
    <t>Płyty tytanowe, dłoniowe, pod śruby 2.5 mm, profil 1.6 mm, krótkie 10 otworowe, prawe i lewe, blokowane.</t>
  </si>
  <si>
    <t>Płyty tytanowe, dłoniowe, pod śruby 2.5 mm, profil 1.6 mm,  długie 11 otworowe, wąskie i krótkie 12 otworowe, szerokie i krótkie 14 otworowe, prawe i lewe, blokowane.</t>
  </si>
  <si>
    <t>Płyty tytanowe, dłoniowe, pod śruby 2.5 mm, profil 1.6 mm, wąskie i długie 13 otworowe, szerokie i długie 15 otworowe, prawe i lewe, blokowane.</t>
  </si>
  <si>
    <t>Płyty tytanowe, pod śruby 2.5 mm, profil 2.0 mm, anatomicznie ukształtowane, typu watershed line, z wycięciem na FPL, krótkie 10 otworowe oraz bez wycięcia 10 i 11 otworowe, dłoniowe, prawe i lewe, blokowane.</t>
  </si>
  <si>
    <t>Płyty tytanowe, pod śruby 2.5 mm, profil 2.0 mm, anatomicznie ukształtowane, typu watershed line, z wycięciem na FPL, długie 12 otworowe oraz bez wycięcia 12 i 13 otworowe, dłoniowe, prawe i lewe, blokowane.</t>
  </si>
  <si>
    <t>Płyty tytanowe, pod śruby 2.5 mm, profil 2.0 mm, anatomicznie ukształtowane, typu watershed line, krótkie i szerokie 13 otworowe, długie, i szerokie 15 otworowe, dłoniowe, prawe i lewe, blokowane.</t>
  </si>
  <si>
    <t>Płyty tytanowe, pod śruby 2.5 mm, profil 1.8 mm, z flapem pod śruby samowiercące 1.5 mm, anatomicznie ukształtowane, 13 otworowe, dłoniowe, prawe i lewe, blokowane.</t>
  </si>
  <si>
    <t>Płyty tytanowe, pod śruby 2.5 mm, profil 1.6 mm, anatomicznie ukształtowane, 12 otworowe, w kształcie litery H, grzbietowe, prawe i lewe, blokowane.</t>
  </si>
  <si>
    <t>Płyty tytanowe, pod śruby 2.5 mm, profil 1.6 mm, anatomicznie ukształtowane, 18 otworowe, grzbietowe, prawe i lewe, blokowane.</t>
  </si>
  <si>
    <t>Płyty tytanowe, pod śruby 2.5 mm, profil 1.6 mm, anatomicznie ukształtowane, 20 otworowe, grzbietowe, prawe i lewe, blokowane.</t>
  </si>
  <si>
    <t>Płyty tytanowe, dłoniowe, do złamań obejmujących trzon kości, pod śruby 2.5 mm, zmienny profil 1.8-3.2 mm, 20 otworowe, w tym 1 otwór do wykonywania kompresji przy użyciu śrub blokowanych, prawe i lewe, blokowane.</t>
  </si>
  <si>
    <t>Płyty tytanowe, dłoniowe, do złamań obejmujących trzon kości, pod śruby 2.5 mm, zmienny profil 1.8-3.2 mm, 25 otworowe, w tym 2 otwory do wykonywania kompresji przy użyciu śrub blokowanych, prawe i lewe, blokowane.</t>
  </si>
  <si>
    <t>Płyty tytanowe, dłoniowe, do złamań obejmujących trzon kości, pod śruby 2.5 mm, zmienny profil 1.8-3.2 mm, 29 otworowe, w tym 3 otwory do wykonywania kompresji przy użyciu śrub blokowanych, prawe i lewe, blokowane.</t>
  </si>
  <si>
    <t>Płyty tytanowe, pod śruby 2.5 mm, profil 1.6 mm, anatomicznie ukształtowane, w kształcie litery Y 7 otworowe, do dalszej nasady kości łokciowej, blokowane.</t>
  </si>
  <si>
    <t>Płyty tytanowe, pod śruby 2.5 mm, profil 1.6 mm, anatomicznie ukształtowane, w kształcie litery Y 10 otworowe, do dalszej nasady kości łokciowej, blokowane.</t>
  </si>
  <si>
    <t>Płyty tytanowe, pod śruby 2.5 mm, profil 1.6 mm w trzonie, 1.4 mm w części dystalnej, anatomicznie ukształtowane, 10 otworowe, do dalszej nasady kości łokciowej, prawe i lewe, blokowane.</t>
  </si>
  <si>
    <t>Płyty tytanowe, pod śruby 2.5 mm, profil 1.6 mm w trzonie, 1.4 mm w części dystalnej, anatomicznie ukształtowane, 12 otworowe, do dalszej nasady kości łokciowej, prawe i lewe, blokowane.</t>
  </si>
  <si>
    <t>Płyty tytanowe, pod śruby 2.5 mm, profil 3.2 mm, do skrócenia kości łokciowej, 10 otworowe, wyposażone w bloczki umożliwiające docięcie kości pod kątem 45 oraz 90 stopni, blokowane.</t>
  </si>
  <si>
    <t>Śruba dedykowaną do uzyskania czasowej kompresji w płycie do skrócenia kości łokciowej.</t>
  </si>
  <si>
    <t xml:space="preserve">Ostrza dedykowane do mechanizmu systemu do skrócenia kości łokciowej, grubość 0.4 mm, pakowane po 5 szt w opakowaniu, sterylne., </t>
  </si>
  <si>
    <t>Płyty tytanowe, pod śruby smowiercące 1.5 mm, profil 0.6 mm, 2 otworowe, z 2 haczykami.</t>
  </si>
  <si>
    <t>Płyty tytanowe, pod śruby smowiercące 1.5 mm, profil 0.6 mm, 4 otworowe, z 4 haczykami.</t>
  </si>
  <si>
    <t>Płyty tytanowe, pod śruby smowiercące 1.5 mm, profil 0.6 mm, 6 otworowe, z 2 haczykami.</t>
  </si>
  <si>
    <t>Płyty tytanowe, pod śruby smowiercące 1.5 mm, profil 0.6 mm, 12 otworowe, z 4 haczykami.</t>
  </si>
  <si>
    <t>Śruby tytanowe, korowe, średnica 2.5 mm dł. 8-34 mm. Otwór heksagonalny w głowie śruby.</t>
  </si>
  <si>
    <t>Śruby tytanowe, blokowane, średnica 2.5 mm dł. 8-34 mm. 
Bezgwintowa głowa śruby. Otwór heksagonalny w głowie śruby.</t>
  </si>
  <si>
    <t>Śruby tytanowe, korowe, samowiercące, średnica 1.5 mm dł. 8-14 mm. Otwór heksagonalny w głowie śruby.</t>
  </si>
  <si>
    <t>Druty Kirschnera, średnica 1.6 mm, długość 150 mm, 10 szt w opakowaniu.</t>
  </si>
  <si>
    <t xml:space="preserve">        ZADANIE 51</t>
  </si>
  <si>
    <t>Implanty pod śruby 2.8 mm, do trzonu dalszej nasady kości promieniowej i łokciowej. Blokowane - pozwalające na wprowadzenie śruby w zakresie kąta +/- 15 stopni, blokowanie w systemie trójpunktowego bezgwintowego blokowania na docisk.</t>
  </si>
  <si>
    <t>Płyty tytanowe, do trzonu kości promieniowej, anatomicznie ukształtowane, pod śruby 2.8 mm, profil 3.4 mm, w tym 2 otwory do wykonywania kompresji przy użyciu śrub blokowanych, 10 i 14 otworowe, w tym śruby w systemie offset, blokowane.</t>
  </si>
  <si>
    <t>Płyty tytanowe, do trzonu kości promieniowej, anatomicznie ukształtowane, pod śruby 2.8 mm, profil 3.4 mm, w tym 2 otwory do wykonywania kompresji przy użyciu śrub blokowanych, 18 i 22 otworowe, w tym śruby w systemie offset, blokowane.</t>
  </si>
  <si>
    <t>Płyty tytanowe, do trzonu kości łokciowej, proste, pod śruby 2.8 mm, profil 3.4 mm, w tym 2 otwory do wykonywania kompresji przy użyciu śrub blokowanych, 10 i 14 otworowe, w tym śruby w systemie offset, blokowane.</t>
  </si>
  <si>
    <t>Płyty tytanowe, do trzonu kości łokciowej, proste, pod śruby 2.8 mm, profil 3.4 mm, w tym 2 otwory do wykonywania kompresji przy użyciu śrub blokowanych, 18 i 22 otworowe, w tym śruby w systemie offset, blokowane.</t>
  </si>
  <si>
    <t>Śruba tytanowa, korowa, średnica 2.8 mm, długość 8-24 mm. Otwór heksagonalny w głowie śruby.</t>
  </si>
  <si>
    <t>Śruba tytanowa, blokowana, średnica 2.8 mm, długość 8-24 mm. Bezgwintowa głowa śruby. Otwór heksagonalny w głowie śruby.</t>
  </si>
  <si>
    <t xml:space="preserve">        ZADANIE 52</t>
  </si>
  <si>
    <t>Implanty do zaopatrywania złamań oraz korekcji w obrębie kości stopy, pod śruby 2.8 mm. Blokowane - pozwalające na wprowadzenie śruby w zakresie kąta +/- 15 stopni, blokowanie w systemie trójpunktowego bezgwintowego blokowania na docisk.</t>
  </si>
  <si>
    <t>Płyty tytanowe, pod śruby 2.8 mm, profil 1.6 mm, proste, 4 otworowe, blokowane.</t>
  </si>
  <si>
    <t>Płyty tytanowe, pod śruby 2.8 mm, profil 1.6 mm, proste, 6,8 otworowe, w kształcie litery T 7,9 otworowe, blokowane.</t>
  </si>
  <si>
    <t>Płyty tytanowe, pod śruby 2.8 mm, profil 1.6 mm, dwurzędowe 6 otworowe, w kształcie skrzydła 11,12 otworowe, blokowane.</t>
  </si>
  <si>
    <t xml:space="preserve">Płyty tytanowe, pod śruby 2.8 mm, profil 1.6 mm, anatomicznie ukształtowane, do korekcji w obrębie kości stopy (TMT-1), 6 otworowe, podeszwowe, prawe i lewe, blokowane.  </t>
  </si>
  <si>
    <t>Płyty tytanowe, pod śruby 2.8 mm, profil 1.6 mm, anatomicznie ukształtowane, do korekcji w obrębie kości stopy (TMT-1), 7 otworowe, w tym 1 otwór pod śruby 4.0 mm oraz 1 otwór do wykonywania kompresji przy użyciu śrub blokowanych, przyśrodkowe, prawe i lewe, blokowane.</t>
  </si>
  <si>
    <t>Płyty tytanowe, pod śruby 2.8 mm, profil 1.6 mm, anatomicznie ukształtowane, do korekcji w obrębie kości stopy (MTP), 7 otworowe, w tym 1 otwór do wykonywania kompresji przy użyciu śrub blokowanych, z wygięciem grzbietowym 0,5,10 stopni, prawe i lewe, blokowane.</t>
  </si>
  <si>
    <t>Płyty tytanowe, pod śruby 2.8 mm, profil 1.6 mm, anatomicznie ukształtowane, do korekcji w obrębie kości stopy, rewizyjne, 9 otworowe w tym 1 otwór do wykonywania kompresji przy użyciu śrub blokowanych, z wygięciem grzbietowym 5,10 stopni, prawe i lewe, blokowane.</t>
  </si>
  <si>
    <t>Śruba tytanowa, korowa, średnica 2.8 mm, długość 8-45 mm. Otwór heksagonalny w głowie śruby.</t>
  </si>
  <si>
    <t>Śruba tytanowa, blokowana, średnica 2.8 mm, długość 8-45 mm. Bezgwintowa głowa śruby. Otwór heksagonalny w głowie śruby.</t>
  </si>
  <si>
    <t>Śruba tytanowa, korowa, średnica 4.0 mm, długość 28-45 mm, częściowo nagwintowana. Otwór heksagonalny w głowie śruby.</t>
  </si>
  <si>
    <t>Podkładka pod śruby o średnicy 2.8 mm.</t>
  </si>
  <si>
    <t>Druty Kirschnera, nagwintowane, z oliwką, średnica 1.6 mm, długość gwintu 10,15,20,25,30,35,40 mm, 1 szt w opakowaniu.</t>
  </si>
  <si>
    <t xml:space="preserve">        ZADANIE 53</t>
  </si>
  <si>
    <t xml:space="preserve"> Śruby samowiercące</t>
  </si>
  <si>
    <t>Śruby tytanowe, kaniulowane, samowiercące, kompresyjne. Średnica 2.2 mm, pod druty Kirschnera 0.8 mm, śruby z krótkim gwintem, dł. 10-30 mm, skok co 1 mm oraz z długim gwintem, dł. 22-40 mm, skok co 2 mm oraz średnica 3.0 mm, pod druty Kirschnera 1.1 mm, śruby z krótkim gwintem, dł. 10-40 mm, skok co 1 i co 2 mm oraz z długim gwintem, dł. 26-40 mm, skok co 2 mm. Otwór heksagonalny w głowie śruby.</t>
  </si>
  <si>
    <t>Druty Kirschnera, średnica 0.8, 1.1 mm, długość 100 mm, 10 szt w opakowaniu.</t>
  </si>
  <si>
    <t>OP.</t>
  </si>
  <si>
    <t xml:space="preserve">   Staplery</t>
  </si>
  <si>
    <t xml:space="preserve">Staplery, wykonane ze stali, pakowane pojedynczo wraz z instrumentarium. Profil 1.0 mm, szerokość 8 mm, długość 10 mm, proste i skośne ( 0º i 26º) oraz szerokość 10 mm, długość 10 mm, proste i skośne ( 0º i 26º), sterylne. </t>
  </si>
  <si>
    <t>ZADANIE 55</t>
  </si>
  <si>
    <t>Cement do rekonstrukcji kości 1x20g</t>
  </si>
  <si>
    <t xml:space="preserve">Nieodpłatne użyczenie zestawu  narzędzi na czas trwania umowy (instrumentarium). Każdy typ zespolenia posiadający własne, pełne instrumentarium w oddzielnych kontenerach, włączając sondy, celowniki LISS/MIPO oraz rozwiertaki śródszpikowe. Stworzenie pełnego banku implantów A-S. Pełen zestaw do usuwanie uszkodzonych wkrętów. Szkolenie personelu lekarskiego i instrumentariuszek.  </t>
  </si>
  <si>
    <t xml:space="preserve">Śródszpikowy implant do artrodezy stawów miedzypaliczkowych dalszych </t>
  </si>
  <si>
    <t xml:space="preserve"> endoproteza całkowita nadgarstka, mocowanie za pomocą gwintowanych implantów (trzpieni) wykonanych ze stopu tytanu, piaskowanych i pokrytych materiałem, który sprzyja osseointegracji. Przegub modułowy i konfigurowany w zależności od preferencji operatora z włączoną artykulacją CoCrMo. Każdy element dostępny w różnych rozmiarach, aby umożliwić pewne osadzenie i ścisłą replikację normalnego zakresu ruchu pacjenta. W przypadku rewizji mozliwość wymiany elemenów artykulacyjnych bez konieczności usuwania bądź wymiany elementów osadzonych w kości. Modułowa konstrukcja. Zachowuje struktury tkanek miękkich i więzadeł. Elementy składowe:trzpień tytanowy do kości śródręcza
</t>
  </si>
  <si>
    <t xml:space="preserve">
IMPLANT DO ARTROPLASTYKI MAŁYCH STAWÓW DŁONI LUB STÓP. Implant wykonany jest z bio-przyswajalnego włókna kopolimerowego poli-L/D-laktydu 
w proporcji 96L/4D. Jest to okrągły, porowaty implant przypominający dysk. Implant przeznaczony do artroplastyki małych stawów dłoni lub stóp u pacjentów 
cierpiących na reumatoidalne zapalenie stawów lub chorobę zwyrodnieniową 
stawów. Stawy w których produkt jest stosowany:
- śródstopno-paliczkowe I-V (MTP I-V) stopy, 
- nadgarstkowo-śródręczne (CMC I), 
- śródręczno-paliczkowe II-V (MCP II-V) dłoni  średnica od 12-20mm H 4,5mm               </t>
  </si>
  <si>
    <t xml:space="preserve">W pełni jednorazowy system ​zapewnia powtarzalność i może  przyczynić  się do zmniejszenia kosztów sterylizacji.​Opływowe szczęki zaprojektowane do pracy w ciasnych przestrzeniach dla optymalnego umieszczenia igły Wyzwalacz uruchamiany jednokierunkowo z jedną dzwignią, wymagający pojedynczego ruchu, obsługiwane jedna reką, grubość rękojeści​
Mini 3.8mm​, ST 5.2mm​, szerokość/długość szczęk​, Mini 4.1mm/12.5mm ​ST 5.2mm/18.4mm 
</t>
  </si>
  <si>
    <t xml:space="preserve">           Szwy</t>
  </si>
  <si>
    <t xml:space="preserve">komponent udowy anatomiczny w minimum 9 rozmiarach w przedziale od 55 do 80mm,                                                               opcjonalnie: komponent udowy anatomiczny (lewe, prawe) w minimum 9 rozmiarach z tzw. otwartą klatką Insalla (umożliwiające przeprowadzenie poprzez implant gwoździa wstecznego)                                 </t>
  </si>
  <si>
    <t>Uwagi</t>
  </si>
  <si>
    <t>Dołączyć formularz cenowy szczególowy</t>
  </si>
  <si>
    <t>ELEKTRONICZNY PODPIS WYKONAWCY</t>
  </si>
  <si>
    <t>UWAGI</t>
  </si>
  <si>
    <t>Dołączyć szczegółowy formularz cenowy</t>
  </si>
  <si>
    <t>ELEKTRONICZNY PODPIS WYKONWCY</t>
  </si>
  <si>
    <t>ZADANIE 54</t>
  </si>
  <si>
    <r>
      <t xml:space="preserve">typoszereg rozmiarów  </t>
    </r>
    <r>
      <rPr>
        <i/>
        <sz val="9"/>
        <rFont val="Aptos Narrow"/>
        <family val="2"/>
      </rPr>
      <t>/należy wymienić wszystkie/</t>
    </r>
  </si>
  <si>
    <r>
      <t>Kod towaru</t>
    </r>
    <r>
      <rPr>
        <i/>
        <sz val="9"/>
        <rFont val="Aptos Narrow"/>
        <family val="2"/>
      </rPr>
      <t xml:space="preserve"> (pełen kod wszystkich wymienionych rozmiarów)</t>
    </r>
  </si>
  <si>
    <r>
      <t>Płyty tytanowe, grzbietowe, do czasowego unieruchomienia i stabilizacji złamań w obrębie dalszej nasady kości promieniowej, pod śruby 2.5 mm, zmienny profil 1.6-3.4 mm, wygięcie grzbietowe 12 °, 11 otworowe, szerokość 10 mm, długość 195 mm, proste, obejmujące drugą kość śródręcza, blokowane,</t>
    </r>
    <r>
      <rPr>
        <sz val="9"/>
        <color theme="1"/>
        <rFont val="Aptos Narrow"/>
        <family val="2"/>
      </rPr>
      <t xml:space="preserve"> sterylne</t>
    </r>
    <r>
      <rPr>
        <sz val="9"/>
        <rFont val="Aptos Narrow"/>
        <family val="2"/>
      </rPr>
      <t xml:space="preserve">.  </t>
    </r>
  </si>
  <si>
    <t xml:space="preserve">Endoproteza stawu ramienno-łopatkowego z możliwością konwersji z opcji anatomicznej na odwróconą bez usuwania trzpienia i elementu panewkowego: trzpienie cementowane ( 12-20mm) lub bezcementowe   ( 14-24mm) o długości 80mm,   trzpienie rewizyjne cementowane 150,180 i 210 średnica 13mm -15mm lub bezcementowe w długościach 150, 180 mm w przekrojach od 13do 16mm, element proksymalny z otworami ( trauma – 3 rozmiary) bądź z wzdłużnymi płetwami, element proksymalny odwrócony ( w trzech opcjach: HA, krótkie do inwersji, trauma) wraz z opcją przedłużenia +9mm, głowy wykonane ze stopu tytanu bądź chromo-kobaltu w rozmiarach 40-54mm, głowy CTA w rozmiarach 42-54mm,
Adaptery neutralne, centryczne, wkładki do systemu odwróconego: polietylenowe 36mm. ( 6 opcji), metalowe 40/44mm. ( 5 opcji) bądź  ceramiczne. Glenosfery chromo kobaltowe lub tytanowe  w czterech opcjach ( standard, mały – neutralne i centryczne) – glenosfery polietylenowe 40 i 44mm. </t>
  </si>
  <si>
    <r>
      <t xml:space="preserve">Płytki wygięte rekonstrukcyjne, o promieniu wygięcia R88 lub 108mm, proste rekonstrukcyjne do zaopatrzenia złamań w obrębie miednicy  z zastosowaniem śrub do stabilizacji kątowej oraz wygięte rekonstrukcyjne do zespoleń spojenia łonowego. Otwory stożkowe gwintowane w formie oczek z przewężeniami ułatwiającymi dopasowanie płytki do właściwej anatomii. Materiał stop tytanu, pokryte warstwą węglowo-krzemową                                                                                                                                                                                                                                             komplet płyka + kręty blokujace+wkręty korowe              
</t>
    </r>
    <r>
      <rPr>
        <sz val="9"/>
        <color rgb="FFFF0000"/>
        <rFont val="Arial Narrow"/>
        <family val="2"/>
        <charset val="238"/>
      </rPr>
      <t>Płytka +5 śrub blokowanych+1 korowa</t>
    </r>
  </si>
  <si>
    <r>
      <t xml:space="preserve">                                                                                                                                                        </t>
    </r>
    <r>
      <rPr>
        <b/>
        <sz val="9"/>
        <color theme="1"/>
        <rFont val="Arial Narrow"/>
        <family val="2"/>
        <charset val="238"/>
      </rPr>
      <t>Zestaw narzędzi do przeszywania stoka rotatorów</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</si>
</sst>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zł&quot;_-;\-* #,##0.00\ &quot;zł&quot;_-;_-* &quot;-&quot;??\ &quot;zł&quot;_-;_-@_-"/>
    <numFmt numFmtId="164" formatCode="#,##0.00\ &quot;zł&quot;"/>
    <numFmt numFmtId="165" formatCode="#,##0\ &quot;zł&quot;"/>
    <numFmt numFmtId="166" formatCode="00\-000"/>
    <numFmt numFmtId="167" formatCode="#,##0.00&quot; zł&quot;"/>
  </numFmts>
  <fonts count="46" x14ac:knownFonts="1">
    <font>
      <sz val="11"/>
      <color theme="1"/>
      <name val="Calibri"/>
      <family val="2"/>
      <charset val="238"/>
      <scheme val="minor"/>
    </font>
    <font>
      <sz val="11"/>
      <color theme="1"/>
      <name val="Calibri"/>
      <family val="2"/>
      <charset val="238"/>
      <scheme val="minor"/>
    </font>
    <font>
      <b/>
      <sz val="9"/>
      <name val="Arial Narrow"/>
      <family val="2"/>
      <charset val="238"/>
    </font>
    <font>
      <sz val="11"/>
      <color theme="1"/>
      <name val="Arial Narrow"/>
      <family val="2"/>
      <charset val="238"/>
    </font>
    <font>
      <b/>
      <sz val="11"/>
      <color theme="1"/>
      <name val="Arial Narrow"/>
      <family val="2"/>
      <charset val="238"/>
    </font>
    <font>
      <b/>
      <sz val="10"/>
      <name val="Arial Narrow"/>
      <family val="2"/>
      <charset val="238"/>
    </font>
    <font>
      <sz val="10"/>
      <name val="Arial Narrow"/>
      <family val="2"/>
      <charset val="238"/>
    </font>
    <font>
      <sz val="10"/>
      <name val="Arial CE"/>
      <charset val="238"/>
    </font>
    <font>
      <sz val="10"/>
      <color theme="1"/>
      <name val="Arial Narrow"/>
      <family val="2"/>
      <charset val="238"/>
    </font>
    <font>
      <b/>
      <sz val="10"/>
      <color theme="1"/>
      <name val="Arial Narrow"/>
      <family val="2"/>
      <charset val="238"/>
    </font>
    <font>
      <b/>
      <i/>
      <sz val="9"/>
      <name val="Arial Narrow"/>
      <family val="2"/>
      <charset val="238"/>
    </font>
    <font>
      <sz val="9"/>
      <name val="Arial Narrow"/>
      <family val="2"/>
      <charset val="238"/>
    </font>
    <font>
      <sz val="9"/>
      <color rgb="FF000000"/>
      <name val="Arial Narrow"/>
      <family val="2"/>
      <charset val="238"/>
    </font>
    <font>
      <sz val="9"/>
      <color theme="1"/>
      <name val="Arial Narrow"/>
      <family val="2"/>
      <charset val="238"/>
    </font>
    <font>
      <b/>
      <sz val="9"/>
      <color rgb="FF000000"/>
      <name val="Arial Narrow"/>
      <family val="2"/>
      <charset val="238"/>
    </font>
    <font>
      <sz val="9"/>
      <color theme="1"/>
      <name val="Arial"/>
      <family val="2"/>
      <charset val="238"/>
    </font>
    <font>
      <sz val="9"/>
      <color rgb="FF000000"/>
      <name val="Arial"/>
      <family val="2"/>
      <charset val="238"/>
    </font>
    <font>
      <sz val="9"/>
      <color rgb="FFFF0000"/>
      <name val="Arial Narrow"/>
      <family val="2"/>
      <charset val="238"/>
    </font>
    <font>
      <b/>
      <i/>
      <sz val="9"/>
      <color rgb="FFFF0000"/>
      <name val="Arial Narrow"/>
      <family val="2"/>
      <charset val="238"/>
    </font>
    <font>
      <b/>
      <sz val="9"/>
      <color rgb="FFFF0000"/>
      <name val="Arial Narrow"/>
      <family val="2"/>
      <charset val="238"/>
    </font>
    <font>
      <b/>
      <sz val="9"/>
      <color theme="1"/>
      <name val="Arial Narrow"/>
      <family val="2"/>
      <charset val="238"/>
    </font>
    <font>
      <sz val="10"/>
      <color theme="1"/>
      <name val="Calibri"/>
      <family val="2"/>
      <charset val="238"/>
      <scheme val="minor"/>
    </font>
    <font>
      <sz val="9"/>
      <color theme="1"/>
      <name val="Calibri"/>
      <family val="2"/>
      <charset val="238"/>
      <scheme val="minor"/>
    </font>
    <font>
      <i/>
      <sz val="9"/>
      <name val="Arial Narrow"/>
      <family val="2"/>
      <charset val="238"/>
    </font>
    <font>
      <b/>
      <sz val="12"/>
      <color theme="1"/>
      <name val="Arial Narrow"/>
      <family val="2"/>
      <charset val="238"/>
    </font>
    <font>
      <sz val="11"/>
      <color rgb="FF000000"/>
      <name val="Calibri"/>
      <family val="2"/>
      <charset val="238"/>
    </font>
    <font>
      <b/>
      <sz val="10"/>
      <name val="Aptos Narrow"/>
      <family val="2"/>
    </font>
    <font>
      <sz val="10"/>
      <color theme="1"/>
      <name val="Aptos Narrow"/>
      <family val="2"/>
    </font>
    <font>
      <b/>
      <sz val="10"/>
      <color theme="1"/>
      <name val="Aptos Narrow"/>
      <family val="2"/>
    </font>
    <font>
      <sz val="10"/>
      <name val="Arial"/>
      <family val="2"/>
      <charset val="238"/>
    </font>
    <font>
      <b/>
      <sz val="10"/>
      <name val="Arial"/>
      <family val="2"/>
      <charset val="238"/>
    </font>
    <font>
      <sz val="12"/>
      <color theme="1"/>
      <name val="Arial Narrow"/>
      <family val="2"/>
      <charset val="238"/>
    </font>
    <font>
      <sz val="11"/>
      <color theme="1"/>
      <name val="Calibri"/>
      <family val="2"/>
      <scheme val="minor"/>
    </font>
    <font>
      <b/>
      <sz val="9"/>
      <name val="Aptos Narrow"/>
      <family val="2"/>
    </font>
    <font>
      <sz val="9"/>
      <name val="Aptos Narrow"/>
      <family val="2"/>
    </font>
    <font>
      <i/>
      <sz val="9"/>
      <name val="Aptos Narrow"/>
      <family val="2"/>
    </font>
    <font>
      <sz val="9"/>
      <color rgb="FF000000"/>
      <name val="Aptos Narrow"/>
      <family val="2"/>
    </font>
    <font>
      <sz val="9"/>
      <color theme="1"/>
      <name val="Aptos Narrow"/>
      <family val="2"/>
    </font>
    <font>
      <b/>
      <sz val="9"/>
      <color theme="1"/>
      <name val="Aptos Narrow"/>
      <family val="2"/>
    </font>
    <font>
      <b/>
      <sz val="9"/>
      <name val="Arial"/>
      <family val="2"/>
      <charset val="238"/>
    </font>
    <font>
      <sz val="9"/>
      <color indexed="8"/>
      <name val="Aptos Narrow"/>
      <family val="2"/>
    </font>
    <font>
      <b/>
      <sz val="12"/>
      <name val="Aptos Narrow"/>
      <family val="2"/>
    </font>
    <font>
      <sz val="12"/>
      <color theme="1"/>
      <name val="Aptos Narrow"/>
      <family val="2"/>
    </font>
    <font>
      <b/>
      <i/>
      <sz val="12"/>
      <name val="Aptos Narrow"/>
      <family val="2"/>
    </font>
    <font>
      <b/>
      <sz val="11"/>
      <color theme="1"/>
      <name val="Aptos Narrow"/>
      <family val="2"/>
    </font>
    <font>
      <b/>
      <sz val="9"/>
      <color theme="1"/>
      <name val="Calibri"/>
      <family val="2"/>
      <charset val="238"/>
      <scheme val="minor"/>
    </font>
  </fonts>
  <fills count="7">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4" tint="0.79998168889431442"/>
        <bgColor indexed="64"/>
      </patternFill>
    </fill>
  </fills>
  <borders count="6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style="medium">
        <color indexed="64"/>
      </left>
      <right style="medium">
        <color indexed="64"/>
      </right>
      <top/>
      <bottom/>
      <diagonal/>
    </border>
    <border>
      <left/>
      <right style="thin">
        <color indexed="64"/>
      </right>
      <top style="medium">
        <color indexed="64"/>
      </top>
      <bottom style="thin">
        <color indexed="64"/>
      </bottom>
      <diagonal/>
    </border>
    <border>
      <left style="thin">
        <color indexed="8"/>
      </left>
      <right/>
      <top style="thin">
        <color indexed="8"/>
      </top>
      <bottom style="thin">
        <color indexed="8"/>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s>
  <cellStyleXfs count="7">
    <xf numFmtId="0" fontId="0" fillId="0" borderId="0"/>
    <xf numFmtId="44" fontId="1" fillId="0" borderId="0" applyFont="0" applyFill="0" applyBorder="0" applyAlignment="0" applyProtection="0"/>
    <xf numFmtId="9" fontId="1" fillId="0" borderId="0" applyFont="0" applyFill="0" applyBorder="0" applyAlignment="0" applyProtection="0"/>
    <xf numFmtId="0" fontId="7" fillId="0" borderId="0"/>
    <xf numFmtId="0" fontId="25" fillId="0" borderId="0"/>
    <xf numFmtId="0" fontId="32" fillId="0" borderId="0"/>
    <xf numFmtId="0" fontId="29" fillId="0" borderId="0" applyNumberFormat="0" applyFont="0" applyFill="0" applyBorder="0" applyAlignment="0" applyProtection="0">
      <alignment vertical="top"/>
    </xf>
  </cellStyleXfs>
  <cellXfs count="659">
    <xf numFmtId="0" fontId="0" fillId="0" borderId="0" xfId="0"/>
    <xf numFmtId="0" fontId="3" fillId="0" borderId="0" xfId="0" applyFont="1" applyAlignment="1">
      <alignment vertical="center"/>
    </xf>
    <xf numFmtId="0" fontId="4" fillId="0" borderId="0" xfId="0" applyFont="1" applyAlignment="1">
      <alignment vertical="center"/>
    </xf>
    <xf numFmtId="0" fontId="6" fillId="0" borderId="0" xfId="0" applyFont="1" applyAlignment="1">
      <alignment vertical="center"/>
    </xf>
    <xf numFmtId="164" fontId="3" fillId="0" borderId="0" xfId="0" applyNumberFormat="1" applyFont="1" applyAlignment="1">
      <alignment horizontal="center" vertical="center"/>
    </xf>
    <xf numFmtId="0" fontId="3" fillId="0" borderId="0" xfId="0" applyFont="1" applyAlignment="1">
      <alignment horizontal="center" vertical="center"/>
    </xf>
    <xf numFmtId="44" fontId="3" fillId="0" borderId="0" xfId="1" applyFont="1" applyAlignment="1">
      <alignment horizontal="center" vertical="center"/>
    </xf>
    <xf numFmtId="9" fontId="3" fillId="0" borderId="0" xfId="2" applyFont="1" applyAlignment="1">
      <alignment horizontal="center" vertical="center"/>
    </xf>
    <xf numFmtId="0" fontId="3" fillId="0" borderId="0" xfId="0" applyFont="1" applyAlignment="1">
      <alignment vertical="center" wrapText="1"/>
    </xf>
    <xf numFmtId="49" fontId="8" fillId="0" borderId="2" xfId="0" applyNumberFormat="1" applyFont="1" applyBorder="1" applyAlignment="1">
      <alignment horizontal="center" vertical="center"/>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44" fontId="2" fillId="3" borderId="2" xfId="1" applyFont="1" applyFill="1" applyBorder="1" applyAlignment="1">
      <alignment horizontal="center" vertical="center" wrapText="1"/>
    </xf>
    <xf numFmtId="9" fontId="2" fillId="3" borderId="2" xfId="2" applyFont="1" applyFill="1" applyBorder="1" applyAlignment="1">
      <alignment horizontal="center" vertical="center" wrapText="1"/>
    </xf>
    <xf numFmtId="164" fontId="2" fillId="3" borderId="2" xfId="0" applyNumberFormat="1" applyFont="1" applyFill="1" applyBorder="1" applyAlignment="1">
      <alignment horizontal="center" vertical="center" wrapText="1"/>
    </xf>
    <xf numFmtId="49" fontId="2" fillId="3" borderId="2" xfId="1" applyNumberFormat="1" applyFont="1" applyFill="1" applyBorder="1" applyAlignment="1">
      <alignment horizontal="center" vertical="center" wrapText="1"/>
    </xf>
    <xf numFmtId="0" fontId="2" fillId="3" borderId="2" xfId="2" applyNumberFormat="1"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Border="1" applyAlignment="1">
      <alignment horizontal="left" vertical="center" wrapText="1"/>
    </xf>
    <xf numFmtId="0" fontId="11" fillId="0" borderId="2" xfId="0" applyFont="1" applyBorder="1" applyAlignment="1">
      <alignment horizontal="center" vertical="center" wrapText="1"/>
    </xf>
    <xf numFmtId="0" fontId="12" fillId="2" borderId="2" xfId="0" applyFont="1" applyFill="1" applyBorder="1" applyAlignment="1">
      <alignment horizontal="center" vertical="center" wrapText="1"/>
    </xf>
    <xf numFmtId="49" fontId="12" fillId="0" borderId="2" xfId="0" applyNumberFormat="1" applyFont="1" applyBorder="1" applyAlignment="1">
      <alignment horizontal="center" vertical="center" wrapText="1"/>
    </xf>
    <xf numFmtId="44" fontId="12" fillId="0" borderId="2" xfId="1" applyFont="1" applyBorder="1" applyAlignment="1">
      <alignment horizontal="center" vertical="center" wrapText="1"/>
    </xf>
    <xf numFmtId="9" fontId="12" fillId="0" borderId="2" xfId="2" applyFont="1" applyBorder="1" applyAlignment="1">
      <alignment horizontal="center" vertical="center" wrapText="1"/>
    </xf>
    <xf numFmtId="164" fontId="11" fillId="0" borderId="2" xfId="0" applyNumberFormat="1" applyFont="1" applyBorder="1" applyAlignment="1">
      <alignment horizontal="center" vertical="center" wrapText="1"/>
    </xf>
    <xf numFmtId="0" fontId="12" fillId="2" borderId="2" xfId="0" applyFont="1" applyFill="1" applyBorder="1" applyAlignment="1">
      <alignment horizontal="left" vertical="center" wrapText="1"/>
    </xf>
    <xf numFmtId="49" fontId="12" fillId="2" borderId="2" xfId="0" applyNumberFormat="1" applyFont="1" applyFill="1" applyBorder="1" applyAlignment="1">
      <alignment horizontal="center" vertical="center" wrapText="1"/>
    </xf>
    <xf numFmtId="0" fontId="11" fillId="0" borderId="2" xfId="0" applyFont="1" applyBorder="1" applyAlignment="1">
      <alignment vertical="center" wrapText="1"/>
    </xf>
    <xf numFmtId="0" fontId="13" fillId="0" borderId="2" xfId="0" applyFont="1" applyBorder="1" applyAlignment="1">
      <alignment vertical="center" wrapText="1"/>
    </xf>
    <xf numFmtId="0" fontId="13" fillId="0" borderId="2" xfId="0" applyFont="1" applyBorder="1" applyAlignment="1">
      <alignment horizontal="center" vertical="center"/>
    </xf>
    <xf numFmtId="0" fontId="11" fillId="0" borderId="2" xfId="0" applyFont="1" applyBorder="1" applyAlignment="1">
      <alignment horizontal="center" vertical="center"/>
    </xf>
    <xf numFmtId="49" fontId="13" fillId="0" borderId="2" xfId="0" applyNumberFormat="1" applyFont="1" applyBorder="1" applyAlignment="1">
      <alignment horizontal="center" vertical="center"/>
    </xf>
    <xf numFmtId="44" fontId="13" fillId="0" borderId="2" xfId="1" applyFont="1" applyBorder="1" applyAlignment="1">
      <alignment horizontal="center" vertical="center"/>
    </xf>
    <xf numFmtId="0" fontId="2" fillId="0" borderId="2" xfId="0" applyFont="1" applyBorder="1" applyAlignment="1">
      <alignment horizontal="center" vertical="center" wrapText="1"/>
    </xf>
    <xf numFmtId="164" fontId="2" fillId="0" borderId="2" xfId="0" applyNumberFormat="1" applyFont="1" applyBorder="1" applyAlignment="1">
      <alignment horizontal="center" vertical="center" wrapText="1"/>
    </xf>
    <xf numFmtId="0" fontId="12" fillId="0" borderId="2" xfId="0" applyFont="1" applyBorder="1" applyAlignment="1">
      <alignment vertical="center" wrapText="1"/>
    </xf>
    <xf numFmtId="9" fontId="13" fillId="0" borderId="2" xfId="2" applyFont="1" applyBorder="1" applyAlignment="1">
      <alignment horizontal="center" vertical="center"/>
    </xf>
    <xf numFmtId="0" fontId="12" fillId="2" borderId="2" xfId="0" applyFont="1" applyFill="1" applyBorder="1" applyAlignment="1">
      <alignment vertical="center" wrapText="1"/>
    </xf>
    <xf numFmtId="164" fontId="14" fillId="0" borderId="2" xfId="0" applyNumberFormat="1" applyFont="1" applyBorder="1" applyAlignment="1">
      <alignment horizontal="center" vertical="center" wrapText="1"/>
    </xf>
    <xf numFmtId="9" fontId="12" fillId="0" borderId="2" xfId="0" applyNumberFormat="1" applyFont="1" applyBorder="1" applyAlignment="1">
      <alignment horizontal="center" vertical="center" wrapText="1"/>
    </xf>
    <xf numFmtId="0" fontId="15" fillId="0" borderId="2" xfId="0" applyFont="1" applyBorder="1" applyAlignment="1">
      <alignment horizontal="left" vertical="center" wrapText="1"/>
    </xf>
    <xf numFmtId="0" fontId="16" fillId="0" borderId="2" xfId="0" applyFont="1" applyBorder="1" applyAlignment="1">
      <alignment horizontal="left" vertical="center" wrapText="1"/>
    </xf>
    <xf numFmtId="164" fontId="13" fillId="4" borderId="2" xfId="0" applyNumberFormat="1" applyFont="1" applyFill="1" applyBorder="1" applyAlignment="1">
      <alignment horizontal="center" vertical="center"/>
    </xf>
    <xf numFmtId="0" fontId="11" fillId="0" borderId="2" xfId="0" applyFont="1" applyBorder="1" applyAlignment="1">
      <alignment horizontal="left" vertical="center" wrapText="1"/>
    </xf>
    <xf numFmtId="44" fontId="11" fillId="0" borderId="2" xfId="1" applyFont="1" applyBorder="1" applyAlignment="1">
      <alignment horizontal="center" vertical="center" wrapText="1"/>
    </xf>
    <xf numFmtId="9" fontId="2" fillId="0" borderId="2" xfId="2" applyFont="1" applyBorder="1" applyAlignment="1">
      <alignment horizontal="center" vertical="center" wrapText="1"/>
    </xf>
    <xf numFmtId="44" fontId="11" fillId="0" borderId="2" xfId="1" applyFont="1" applyFill="1" applyBorder="1" applyAlignment="1">
      <alignment horizontal="center" vertical="center" wrapText="1"/>
    </xf>
    <xf numFmtId="9" fontId="2" fillId="0" borderId="2" xfId="2" applyFont="1" applyFill="1" applyBorder="1" applyAlignment="1">
      <alignment horizontal="center" vertical="center" wrapText="1"/>
    </xf>
    <xf numFmtId="49" fontId="11" fillId="0" borderId="2" xfId="0" applyNumberFormat="1" applyFont="1" applyBorder="1" applyAlignment="1">
      <alignment horizontal="center" vertical="center" wrapText="1"/>
    </xf>
    <xf numFmtId="165" fontId="12" fillId="0" borderId="2" xfId="0" applyNumberFormat="1" applyFont="1" applyBorder="1" applyAlignment="1">
      <alignment horizontal="center" vertical="center" wrapText="1"/>
    </xf>
    <xf numFmtId="0" fontId="2" fillId="0" borderId="2" xfId="0" applyFont="1" applyBorder="1" applyAlignment="1">
      <alignment horizontal="center" vertical="center"/>
    </xf>
    <xf numFmtId="164" fontId="13" fillId="0" borderId="2" xfId="0" applyNumberFormat="1" applyFont="1" applyBorder="1" applyAlignment="1">
      <alignment horizontal="center" vertical="center"/>
    </xf>
    <xf numFmtId="49" fontId="11" fillId="0" borderId="2" xfId="0" applyNumberFormat="1" applyFont="1" applyBorder="1" applyAlignment="1">
      <alignment horizontal="center" vertical="center"/>
    </xf>
    <xf numFmtId="49" fontId="2" fillId="0" borderId="2" xfId="0" applyNumberFormat="1" applyFont="1" applyBorder="1" applyAlignment="1">
      <alignment horizontal="center" vertical="center"/>
    </xf>
    <xf numFmtId="0" fontId="13" fillId="0" borderId="2" xfId="0" applyFont="1" applyBorder="1" applyAlignment="1">
      <alignment horizontal="left" vertical="center" wrapText="1"/>
    </xf>
    <xf numFmtId="164" fontId="20" fillId="0" borderId="2" xfId="0" applyNumberFormat="1" applyFont="1" applyBorder="1" applyAlignment="1">
      <alignment horizontal="center" vertical="center"/>
    </xf>
    <xf numFmtId="164" fontId="13" fillId="0" borderId="2" xfId="0" applyNumberFormat="1" applyFont="1" applyBorder="1"/>
    <xf numFmtId="0" fontId="11" fillId="0" borderId="2" xfId="0" applyFont="1" applyBorder="1" applyAlignment="1">
      <alignment horizontal="center" wrapText="1"/>
    </xf>
    <xf numFmtId="164" fontId="12" fillId="0" borderId="2" xfId="0" applyNumberFormat="1" applyFont="1" applyBorder="1" applyAlignment="1">
      <alignment horizontal="center" wrapText="1"/>
    </xf>
    <xf numFmtId="164" fontId="11" fillId="0" borderId="2" xfId="0" applyNumberFormat="1" applyFont="1" applyBorder="1" applyAlignment="1">
      <alignment horizontal="center" wrapText="1"/>
    </xf>
    <xf numFmtId="44" fontId="13" fillId="0" borderId="2" xfId="1" applyFont="1" applyFill="1" applyBorder="1" applyAlignment="1">
      <alignment horizontal="center" vertical="center"/>
    </xf>
    <xf numFmtId="9" fontId="13" fillId="0" borderId="2" xfId="2" applyFont="1" applyFill="1" applyBorder="1" applyAlignment="1">
      <alignment horizontal="center" vertical="center"/>
    </xf>
    <xf numFmtId="164" fontId="10" fillId="0" borderId="2" xfId="0" applyNumberFormat="1" applyFont="1" applyBorder="1" applyAlignment="1">
      <alignment horizontal="center" vertical="center" wrapText="1"/>
    </xf>
    <xf numFmtId="164" fontId="13" fillId="4" borderId="2" xfId="0" applyNumberFormat="1" applyFont="1" applyFill="1" applyBorder="1" applyAlignment="1">
      <alignment horizontal="left"/>
    </xf>
    <xf numFmtId="0" fontId="20" fillId="0" borderId="2" xfId="0" applyFont="1" applyBorder="1" applyAlignment="1">
      <alignment horizontal="center" vertical="center" wrapText="1"/>
    </xf>
    <xf numFmtId="49" fontId="20" fillId="0" borderId="2" xfId="0" applyNumberFormat="1" applyFont="1" applyBorder="1" applyAlignment="1">
      <alignment horizontal="center" vertical="center"/>
    </xf>
    <xf numFmtId="0" fontId="20" fillId="0" borderId="2" xfId="0" applyFont="1" applyBorder="1"/>
    <xf numFmtId="44" fontId="20" fillId="0" borderId="2" xfId="1" applyFont="1" applyBorder="1" applyAlignment="1">
      <alignment horizontal="center" vertical="center"/>
    </xf>
    <xf numFmtId="9" fontId="20" fillId="0" borderId="2" xfId="2" applyFont="1" applyBorder="1" applyAlignment="1">
      <alignment horizontal="center" vertical="center"/>
    </xf>
    <xf numFmtId="49" fontId="13" fillId="0" borderId="2" xfId="0" applyNumberFormat="1" applyFont="1" applyBorder="1" applyAlignment="1">
      <alignment horizontal="center" vertical="center" wrapText="1"/>
    </xf>
    <xf numFmtId="0" fontId="20" fillId="0" borderId="2" xfId="0" applyFont="1" applyBorder="1" applyAlignment="1">
      <alignment horizontal="left" vertical="center" wrapText="1"/>
    </xf>
    <xf numFmtId="9" fontId="11" fillId="0" borderId="2" xfId="2" applyFont="1" applyBorder="1" applyAlignment="1">
      <alignment horizontal="center" vertical="center" wrapText="1"/>
    </xf>
    <xf numFmtId="164" fontId="10" fillId="0" borderId="1" xfId="0" applyNumberFormat="1" applyFont="1" applyBorder="1" applyAlignment="1">
      <alignment horizontal="center" vertical="center" wrapText="1"/>
    </xf>
    <xf numFmtId="49" fontId="13" fillId="0" borderId="12" xfId="0" applyNumberFormat="1" applyFont="1" applyBorder="1" applyAlignment="1">
      <alignment horizontal="center" vertical="center"/>
    </xf>
    <xf numFmtId="164" fontId="13" fillId="0" borderId="1" xfId="0" applyNumberFormat="1" applyFont="1" applyBorder="1" applyAlignment="1">
      <alignment horizontal="center" vertical="center"/>
    </xf>
    <xf numFmtId="0" fontId="13" fillId="0" borderId="0" xfId="0" applyFont="1" applyAlignment="1">
      <alignment horizontal="center" vertical="center"/>
    </xf>
    <xf numFmtId="0" fontId="13" fillId="0" borderId="0" xfId="0" applyFont="1" applyAlignment="1">
      <alignment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49" fontId="13" fillId="2" borderId="2" xfId="0" applyNumberFormat="1" applyFont="1" applyFill="1" applyBorder="1" applyAlignment="1">
      <alignment horizontal="center" vertical="center"/>
    </xf>
    <xf numFmtId="164" fontId="2" fillId="0" borderId="10" xfId="0" applyNumberFormat="1" applyFont="1" applyBorder="1" applyAlignment="1">
      <alignment horizontal="center" vertical="center" wrapText="1"/>
    </xf>
    <xf numFmtId="0" fontId="2" fillId="0" borderId="0" xfId="0" applyFont="1" applyAlignment="1">
      <alignment horizontal="center" vertical="center" wrapText="1"/>
    </xf>
    <xf numFmtId="0" fontId="13" fillId="0" borderId="0" xfId="0" applyFont="1" applyAlignment="1">
      <alignment horizontal="center" vertical="center" wrapText="1"/>
    </xf>
    <xf numFmtId="0" fontId="27" fillId="0" borderId="0" xfId="0" applyFont="1" applyAlignment="1">
      <alignment vertical="center"/>
    </xf>
    <xf numFmtId="0" fontId="27" fillId="0" borderId="2" xfId="0" applyFont="1" applyBorder="1" applyAlignment="1">
      <alignment horizontal="center" vertical="center" wrapText="1"/>
    </xf>
    <xf numFmtId="164" fontId="27" fillId="0" borderId="0" xfId="0" applyNumberFormat="1" applyFont="1" applyAlignment="1">
      <alignment vertical="center"/>
    </xf>
    <xf numFmtId="0" fontId="29" fillId="0" borderId="0" xfId="0" applyFont="1" applyAlignment="1">
      <alignment vertical="center"/>
    </xf>
    <xf numFmtId="0" fontId="13" fillId="0" borderId="32" xfId="0" applyFont="1" applyBorder="1" applyAlignment="1">
      <alignment horizontal="center" vertical="center"/>
    </xf>
    <xf numFmtId="49" fontId="13" fillId="0" borderId="32" xfId="0" applyNumberFormat="1" applyFont="1" applyBorder="1" applyAlignment="1">
      <alignment horizontal="center" vertical="center"/>
    </xf>
    <xf numFmtId="9" fontId="13" fillId="0" borderId="2" xfId="0" applyNumberFormat="1" applyFont="1" applyBorder="1" applyAlignment="1">
      <alignment horizontal="center" vertical="center"/>
    </xf>
    <xf numFmtId="0" fontId="0" fillId="0" borderId="0" xfId="0" applyAlignment="1">
      <alignment vertical="center"/>
    </xf>
    <xf numFmtId="0" fontId="13" fillId="0" borderId="2" xfId="0" applyFont="1" applyBorder="1" applyAlignment="1">
      <alignment vertical="center"/>
    </xf>
    <xf numFmtId="164" fontId="13" fillId="2" borderId="2" xfId="0" applyNumberFormat="1" applyFont="1" applyFill="1" applyBorder="1" applyAlignment="1">
      <alignment horizontal="center" vertical="center"/>
    </xf>
    <xf numFmtId="0" fontId="21" fillId="0" borderId="0" xfId="0" applyFont="1" applyAlignment="1">
      <alignment vertical="center"/>
    </xf>
    <xf numFmtId="164" fontId="13" fillId="0" borderId="32" xfId="0" applyNumberFormat="1" applyFont="1" applyBorder="1" applyAlignment="1">
      <alignment horizontal="center" vertical="center"/>
    </xf>
    <xf numFmtId="9" fontId="13" fillId="2" borderId="2" xfId="0" applyNumberFormat="1" applyFont="1" applyFill="1" applyBorder="1" applyAlignment="1">
      <alignment horizontal="center" vertical="center"/>
    </xf>
    <xf numFmtId="0" fontId="13" fillId="2" borderId="32" xfId="0" applyFont="1" applyFill="1" applyBorder="1" applyAlignment="1">
      <alignment horizontal="center" vertical="center"/>
    </xf>
    <xf numFmtId="49" fontId="13" fillId="0" borderId="32" xfId="0" applyNumberFormat="1" applyFont="1" applyBorder="1" applyAlignment="1">
      <alignment vertical="center"/>
    </xf>
    <xf numFmtId="9" fontId="13" fillId="0" borderId="32" xfId="0" applyNumberFormat="1" applyFont="1" applyBorder="1" applyAlignment="1">
      <alignment horizontal="center" vertical="center"/>
    </xf>
    <xf numFmtId="164" fontId="20" fillId="0" borderId="10" xfId="0" applyNumberFormat="1" applyFont="1" applyBorder="1" applyAlignment="1">
      <alignment horizontal="center" vertical="center"/>
    </xf>
    <xf numFmtId="164" fontId="13" fillId="0" borderId="0" xfId="0" applyNumberFormat="1" applyFont="1" applyAlignment="1">
      <alignment horizontal="center" vertical="center"/>
    </xf>
    <xf numFmtId="164" fontId="20" fillId="0" borderId="0" xfId="0" applyNumberFormat="1" applyFont="1" applyAlignment="1">
      <alignment horizontal="center" vertical="center"/>
    </xf>
    <xf numFmtId="0" fontId="20" fillId="0" borderId="0" xfId="0" applyFont="1" applyAlignment="1">
      <alignment vertical="center"/>
    </xf>
    <xf numFmtId="164" fontId="20" fillId="0" borderId="9" xfId="0" applyNumberFormat="1" applyFont="1" applyBorder="1" applyAlignment="1">
      <alignment vertical="center"/>
    </xf>
    <xf numFmtId="0" fontId="30" fillId="0" borderId="0" xfId="0" applyFont="1" applyAlignment="1">
      <alignment vertical="center"/>
    </xf>
    <xf numFmtId="164" fontId="13" fillId="2" borderId="1" xfId="0" applyNumberFormat="1" applyFont="1" applyFill="1" applyBorder="1" applyAlignment="1">
      <alignment horizontal="center" vertical="center"/>
    </xf>
    <xf numFmtId="164" fontId="20" fillId="2" borderId="7" xfId="0" applyNumberFormat="1" applyFont="1" applyFill="1" applyBorder="1" applyAlignment="1">
      <alignment horizontal="center" vertical="center"/>
    </xf>
    <xf numFmtId="164" fontId="20" fillId="2" borderId="10" xfId="0" applyNumberFormat="1" applyFont="1" applyFill="1" applyBorder="1" applyAlignment="1">
      <alignment horizontal="center" vertical="center"/>
    </xf>
    <xf numFmtId="0" fontId="13" fillId="2" borderId="25" xfId="0" applyFont="1" applyFill="1" applyBorder="1" applyAlignment="1">
      <alignment vertical="center" wrapText="1"/>
    </xf>
    <xf numFmtId="0" fontId="13" fillId="2" borderId="25" xfId="0" applyFont="1" applyFill="1" applyBorder="1" applyAlignment="1">
      <alignment horizontal="center" vertical="center"/>
    </xf>
    <xf numFmtId="49" fontId="8" fillId="0" borderId="25" xfId="0" applyNumberFormat="1" applyFont="1" applyBorder="1" applyAlignment="1">
      <alignment horizontal="center" vertical="center"/>
    </xf>
    <xf numFmtId="49" fontId="13" fillId="2" borderId="25" xfId="0" applyNumberFormat="1" applyFont="1" applyFill="1" applyBorder="1" applyAlignment="1">
      <alignment horizontal="center" vertical="center"/>
    </xf>
    <xf numFmtId="164" fontId="13" fillId="2" borderId="25" xfId="0" applyNumberFormat="1" applyFont="1" applyFill="1" applyBorder="1" applyAlignment="1">
      <alignment horizontal="center" vertical="center"/>
    </xf>
    <xf numFmtId="9" fontId="13" fillId="2" borderId="25" xfId="0" applyNumberFormat="1" applyFont="1" applyFill="1" applyBorder="1" applyAlignment="1">
      <alignment horizontal="center" vertical="center"/>
    </xf>
    <xf numFmtId="164" fontId="20" fillId="2" borderId="0" xfId="0" applyNumberFormat="1" applyFont="1" applyFill="1" applyAlignment="1">
      <alignment horizontal="center" vertical="center"/>
    </xf>
    <xf numFmtId="0" fontId="13" fillId="0" borderId="28" xfId="0" applyFont="1" applyBorder="1" applyAlignment="1">
      <alignment horizontal="center" vertical="center"/>
    </xf>
    <xf numFmtId="9" fontId="13" fillId="2" borderId="12" xfId="0" applyNumberFormat="1" applyFont="1" applyFill="1" applyBorder="1" applyAlignment="1">
      <alignment horizontal="center" vertical="center"/>
    </xf>
    <xf numFmtId="44" fontId="13" fillId="0" borderId="0" xfId="1" applyFont="1" applyAlignment="1">
      <alignment vertical="center"/>
    </xf>
    <xf numFmtId="9" fontId="13" fillId="0" borderId="0" xfId="2" applyFont="1" applyAlignment="1">
      <alignment vertical="center"/>
    </xf>
    <xf numFmtId="164" fontId="20" fillId="0" borderId="7" xfId="0" applyNumberFormat="1" applyFont="1" applyBorder="1" applyAlignment="1">
      <alignment horizontal="center" vertical="center"/>
    </xf>
    <xf numFmtId="0" fontId="13" fillId="0" borderId="32" xfId="0" applyFont="1" applyBorder="1" applyAlignment="1">
      <alignment vertical="center" wrapText="1"/>
    </xf>
    <xf numFmtId="164" fontId="13" fillId="0" borderId="27" xfId="0" applyNumberFormat="1" applyFont="1" applyBorder="1" applyAlignment="1">
      <alignment horizontal="center" vertical="center"/>
    </xf>
    <xf numFmtId="44" fontId="13" fillId="0" borderId="2" xfId="1" applyFont="1" applyFill="1" applyBorder="1" applyAlignment="1">
      <alignment vertical="center"/>
    </xf>
    <xf numFmtId="9" fontId="13" fillId="0" borderId="2" xfId="2" applyFont="1" applyFill="1" applyBorder="1" applyAlignment="1">
      <alignment vertical="center"/>
    </xf>
    <xf numFmtId="0" fontId="6" fillId="0" borderId="0" xfId="0" applyFont="1" applyAlignment="1">
      <alignment vertical="center" wrapText="1"/>
    </xf>
    <xf numFmtId="0" fontId="13" fillId="0" borderId="0" xfId="0" applyFont="1" applyAlignment="1">
      <alignment horizontal="left" vertical="center" wrapText="1"/>
    </xf>
    <xf numFmtId="0" fontId="6" fillId="0" borderId="0" xfId="0" applyFont="1" applyAlignment="1">
      <alignment horizontal="center" vertical="center" wrapText="1"/>
    </xf>
    <xf numFmtId="0" fontId="31" fillId="0" borderId="0" xfId="0" applyFont="1" applyAlignment="1">
      <alignment horizontal="center" vertical="center"/>
    </xf>
    <xf numFmtId="9" fontId="13" fillId="2" borderId="0" xfId="0" applyNumberFormat="1" applyFont="1" applyFill="1" applyAlignment="1">
      <alignment horizontal="center" vertical="center"/>
    </xf>
    <xf numFmtId="44" fontId="0" fillId="0" borderId="0" xfId="1" applyFont="1"/>
    <xf numFmtId="44" fontId="0" fillId="0" borderId="0" xfId="0" applyNumberFormat="1"/>
    <xf numFmtId="0" fontId="3" fillId="0" borderId="0" xfId="0" applyFont="1"/>
    <xf numFmtId="164" fontId="2" fillId="0" borderId="0" xfId="0" applyNumberFormat="1" applyFont="1" applyAlignment="1">
      <alignment horizontal="center" vertical="center" wrapText="1"/>
    </xf>
    <xf numFmtId="44" fontId="2" fillId="3" borderId="1" xfId="1" applyFont="1" applyFill="1" applyBorder="1" applyAlignment="1">
      <alignment horizontal="center" vertical="center" wrapText="1"/>
    </xf>
    <xf numFmtId="9" fontId="2" fillId="3" borderId="1" xfId="2" applyFont="1" applyFill="1" applyBorder="1" applyAlignment="1">
      <alignment horizontal="center" vertical="center" wrapText="1"/>
    </xf>
    <xf numFmtId="0" fontId="2" fillId="3" borderId="1" xfId="1" applyNumberFormat="1" applyFont="1" applyFill="1" applyBorder="1" applyAlignment="1">
      <alignment horizontal="center" vertical="center" wrapText="1"/>
    </xf>
    <xf numFmtId="0" fontId="2" fillId="3" borderId="1" xfId="2" applyNumberFormat="1" applyFont="1" applyFill="1" applyBorder="1" applyAlignment="1">
      <alignment horizontal="center" vertical="center" wrapText="1"/>
    </xf>
    <xf numFmtId="0" fontId="2" fillId="3" borderId="2" xfId="1" applyNumberFormat="1" applyFont="1" applyFill="1" applyBorder="1" applyAlignment="1">
      <alignment horizontal="center" vertical="center" wrapText="1"/>
    </xf>
    <xf numFmtId="0" fontId="11" fillId="2" borderId="2" xfId="0" applyFont="1" applyFill="1" applyBorder="1" applyAlignment="1">
      <alignment horizontal="left" vertical="center" wrapText="1"/>
    </xf>
    <xf numFmtId="0" fontId="4" fillId="4" borderId="10" xfId="0" applyFont="1" applyFill="1" applyBorder="1" applyAlignment="1">
      <alignment vertical="center" wrapText="1"/>
    </xf>
    <xf numFmtId="164" fontId="4" fillId="4" borderId="10" xfId="0" applyNumberFormat="1" applyFont="1" applyFill="1" applyBorder="1" applyAlignment="1">
      <alignment horizontal="center" vertical="center"/>
    </xf>
    <xf numFmtId="0" fontId="27" fillId="0" borderId="0" xfId="0" applyFont="1" applyAlignment="1">
      <alignment horizontal="center" vertical="center"/>
    </xf>
    <xf numFmtId="0" fontId="21" fillId="0" borderId="0" xfId="0" applyFont="1"/>
    <xf numFmtId="0" fontId="13" fillId="0" borderId="12" xfId="0" applyFont="1" applyBorder="1" applyAlignment="1">
      <alignment vertical="center" wrapText="1"/>
    </xf>
    <xf numFmtId="0" fontId="13" fillId="0" borderId="2" xfId="0" applyFont="1" applyBorder="1" applyAlignment="1">
      <alignment horizontal="center" vertical="center" wrapText="1"/>
    </xf>
    <xf numFmtId="164" fontId="13" fillId="0" borderId="12" xfId="0" applyNumberFormat="1" applyFont="1" applyBorder="1" applyAlignment="1">
      <alignment horizontal="center" vertical="center"/>
    </xf>
    <xf numFmtId="9" fontId="13" fillId="0" borderId="12" xfId="0" applyNumberFormat="1" applyFont="1" applyBorder="1" applyAlignment="1">
      <alignment horizontal="center" vertical="center"/>
    </xf>
    <xf numFmtId="164" fontId="13" fillId="0" borderId="28" xfId="0" applyNumberFormat="1" applyFont="1" applyBorder="1" applyAlignment="1">
      <alignment horizontal="center" vertical="center"/>
    </xf>
    <xf numFmtId="164" fontId="20" fillId="0" borderId="31" xfId="0" applyNumberFormat="1" applyFont="1" applyBorder="1" applyAlignment="1">
      <alignment horizontal="center" vertical="center"/>
    </xf>
    <xf numFmtId="0" fontId="13" fillId="0" borderId="12" xfId="0" applyFont="1" applyBorder="1" applyAlignment="1">
      <alignment horizontal="center" vertical="center"/>
    </xf>
    <xf numFmtId="49" fontId="13" fillId="0" borderId="23" xfId="0" applyNumberFormat="1" applyFont="1" applyBorder="1" applyAlignment="1">
      <alignment horizontal="center" vertical="center"/>
    </xf>
    <xf numFmtId="0" fontId="33" fillId="3" borderId="1" xfId="0" applyFont="1" applyFill="1" applyBorder="1" applyAlignment="1">
      <alignment horizontal="center" vertical="center" wrapText="1"/>
    </xf>
    <xf numFmtId="0" fontId="34" fillId="3" borderId="1"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3" fillId="4" borderId="3" xfId="0" applyFont="1" applyFill="1" applyBorder="1" applyAlignment="1">
      <alignment horizontal="left" vertical="center" wrapText="1"/>
    </xf>
    <xf numFmtId="0" fontId="22" fillId="4" borderId="2" xfId="0" applyFont="1" applyFill="1" applyBorder="1"/>
    <xf numFmtId="0" fontId="33" fillId="4" borderId="1" xfId="0" applyFont="1" applyFill="1" applyBorder="1" applyAlignment="1">
      <alignment horizontal="left" vertical="center" wrapText="1"/>
    </xf>
    <xf numFmtId="0" fontId="36" fillId="0" borderId="2" xfId="0" applyFont="1" applyBorder="1" applyAlignment="1">
      <alignment horizontal="center" vertical="center" wrapText="1"/>
    </xf>
    <xf numFmtId="0" fontId="36" fillId="0" borderId="2" xfId="0" applyFont="1" applyBorder="1" applyAlignment="1">
      <alignment horizontal="left" vertical="center" wrapText="1"/>
    </xf>
    <xf numFmtId="0" fontId="34" fillId="0" borderId="1" xfId="0" applyFont="1" applyBorder="1" applyAlignment="1">
      <alignment horizontal="center" vertical="center" wrapText="1"/>
    </xf>
    <xf numFmtId="0" fontId="36" fillId="2" borderId="2" xfId="0" applyFont="1" applyFill="1" applyBorder="1" applyAlignment="1">
      <alignment horizontal="center" vertical="center" wrapText="1"/>
    </xf>
    <xf numFmtId="49" fontId="36" fillId="0" borderId="2" xfId="0" applyNumberFormat="1" applyFont="1" applyBorder="1" applyAlignment="1">
      <alignment horizontal="center" vertical="center" wrapText="1"/>
    </xf>
    <xf numFmtId="164" fontId="36" fillId="0" borderId="2" xfId="0" applyNumberFormat="1" applyFont="1" applyBorder="1" applyAlignment="1">
      <alignment horizontal="center" vertical="center" wrapText="1"/>
    </xf>
    <xf numFmtId="9" fontId="36" fillId="0" borderId="2" xfId="0" applyNumberFormat="1" applyFont="1" applyBorder="1" applyAlignment="1">
      <alignment horizontal="center" vertical="center" wrapText="1"/>
    </xf>
    <xf numFmtId="164" fontId="34" fillId="0" borderId="1" xfId="0" applyNumberFormat="1" applyFont="1" applyBorder="1" applyAlignment="1">
      <alignment horizontal="center" vertical="center" wrapText="1"/>
    </xf>
    <xf numFmtId="164" fontId="34" fillId="0" borderId="27" xfId="0" applyNumberFormat="1" applyFont="1" applyBorder="1" applyAlignment="1">
      <alignment horizontal="center" vertical="center" wrapText="1"/>
    </xf>
    <xf numFmtId="0" fontId="34" fillId="0" borderId="2" xfId="5" applyFont="1" applyBorder="1" applyAlignment="1">
      <alignment horizontal="left" vertical="top" wrapText="1"/>
    </xf>
    <xf numFmtId="0" fontId="37" fillId="0" borderId="2" xfId="0" applyFont="1" applyBorder="1" applyAlignment="1">
      <alignment horizontal="center" vertical="center"/>
    </xf>
    <xf numFmtId="49" fontId="36" fillId="2" borderId="2" xfId="0" applyNumberFormat="1" applyFont="1" applyFill="1" applyBorder="1" applyAlignment="1">
      <alignment horizontal="center" vertical="center" wrapText="1"/>
    </xf>
    <xf numFmtId="164" fontId="34" fillId="0" borderId="2" xfId="0" applyNumberFormat="1" applyFont="1" applyBorder="1" applyAlignment="1">
      <alignment horizontal="center" vertical="center" wrapText="1"/>
    </xf>
    <xf numFmtId="0" fontId="37" fillId="0" borderId="23" xfId="0" applyFont="1" applyBorder="1" applyAlignment="1">
      <alignment horizontal="center" vertical="center"/>
    </xf>
    <xf numFmtId="164" fontId="33" fillId="0" borderId="10" xfId="0" applyNumberFormat="1" applyFont="1" applyBorder="1" applyAlignment="1">
      <alignment horizontal="center" vertical="center" wrapText="1"/>
    </xf>
    <xf numFmtId="0" fontId="22" fillId="0" borderId="14" xfId="0" applyFont="1" applyBorder="1"/>
    <xf numFmtId="0" fontId="34" fillId="0" borderId="2" xfId="0" applyFont="1" applyBorder="1" applyAlignment="1">
      <alignment horizontal="center" vertical="center" wrapText="1"/>
    </xf>
    <xf numFmtId="0" fontId="36" fillId="0" borderId="32" xfId="0" applyFont="1" applyBorder="1" applyAlignment="1">
      <alignment horizontal="center" vertical="center" wrapText="1"/>
    </xf>
    <xf numFmtId="0" fontId="37" fillId="0" borderId="32" xfId="5" applyFont="1" applyBorder="1" applyAlignment="1">
      <alignment horizontal="left" vertical="top" wrapText="1"/>
    </xf>
    <xf numFmtId="0" fontId="34" fillId="0" borderId="32" xfId="0" applyFont="1" applyBorder="1" applyAlignment="1">
      <alignment horizontal="center" vertical="center" wrapText="1"/>
    </xf>
    <xf numFmtId="0" fontId="37" fillId="0" borderId="32" xfId="0" applyFont="1" applyBorder="1" applyAlignment="1">
      <alignment horizontal="center" vertical="center"/>
    </xf>
    <xf numFmtId="49" fontId="36" fillId="0" borderId="32" xfId="0" applyNumberFormat="1" applyFont="1" applyBorder="1" applyAlignment="1">
      <alignment horizontal="center" vertical="center" wrapText="1"/>
    </xf>
    <xf numFmtId="164" fontId="36" fillId="0" borderId="32" xfId="0" applyNumberFormat="1" applyFont="1" applyBorder="1" applyAlignment="1">
      <alignment horizontal="center" vertical="center" wrapText="1"/>
    </xf>
    <xf numFmtId="9" fontId="36" fillId="0" borderId="32" xfId="0" applyNumberFormat="1" applyFont="1" applyBorder="1" applyAlignment="1">
      <alignment horizontal="center" vertical="center" wrapText="1"/>
    </xf>
    <xf numFmtId="164" fontId="34" fillId="0" borderId="32" xfId="0" applyNumberFormat="1" applyFont="1" applyBorder="1" applyAlignment="1">
      <alignment horizontal="center" vertical="center" wrapText="1"/>
    </xf>
    <xf numFmtId="0" fontId="37" fillId="0" borderId="2" xfId="5" applyFont="1" applyBorder="1" applyAlignment="1">
      <alignment horizontal="left" vertical="top" wrapText="1"/>
    </xf>
    <xf numFmtId="0" fontId="34" fillId="0" borderId="22" xfId="0" applyFont="1" applyBorder="1" applyAlignment="1">
      <alignment horizontal="center" vertical="center" wrapText="1"/>
    </xf>
    <xf numFmtId="0" fontId="37" fillId="0" borderId="22" xfId="0" applyFont="1" applyBorder="1" applyAlignment="1">
      <alignment horizontal="center" vertical="center"/>
    </xf>
    <xf numFmtId="0" fontId="22" fillId="0" borderId="2" xfId="0" applyFont="1" applyBorder="1"/>
    <xf numFmtId="0" fontId="34" fillId="0" borderId="2" xfId="6" applyFont="1" applyBorder="1" applyAlignment="1">
      <alignment vertical="top" wrapText="1"/>
    </xf>
    <xf numFmtId="0" fontId="34" fillId="0" borderId="12" xfId="0" applyFont="1" applyBorder="1" applyAlignment="1">
      <alignment horizontal="center" vertical="center" wrapText="1"/>
    </xf>
    <xf numFmtId="0" fontId="34" fillId="0" borderId="32" xfId="5" applyFont="1" applyBorder="1" applyAlignment="1">
      <alignment horizontal="left" vertical="top" wrapText="1"/>
    </xf>
    <xf numFmtId="0" fontId="37" fillId="0" borderId="2" xfId="0" applyFont="1" applyBorder="1" applyAlignment="1">
      <alignment horizontal="center"/>
    </xf>
    <xf numFmtId="0" fontId="37" fillId="0" borderId="2" xfId="0" applyFont="1" applyBorder="1"/>
    <xf numFmtId="44" fontId="37" fillId="0" borderId="2" xfId="1" applyFont="1" applyBorder="1" applyAlignment="1">
      <alignment horizontal="center" vertical="center"/>
    </xf>
    <xf numFmtId="164" fontId="34" fillId="0" borderId="27" xfId="0" applyNumberFormat="1" applyFont="1" applyBorder="1" applyAlignment="1">
      <alignment vertical="center" wrapText="1"/>
    </xf>
    <xf numFmtId="0" fontId="34" fillId="0" borderId="2" xfId="5" applyFont="1" applyBorder="1" applyAlignment="1">
      <alignment horizontal="left" vertical="center" wrapText="1"/>
    </xf>
    <xf numFmtId="164" fontId="33" fillId="0" borderId="47" xfId="0" applyNumberFormat="1" applyFont="1" applyBorder="1" applyAlignment="1">
      <alignment horizontal="center" vertical="center" wrapText="1"/>
    </xf>
    <xf numFmtId="164" fontId="33" fillId="0" borderId="48" xfId="0" applyNumberFormat="1" applyFont="1" applyBorder="1" applyAlignment="1">
      <alignment horizontal="center" vertical="center" wrapText="1"/>
    </xf>
    <xf numFmtId="0" fontId="13" fillId="4" borderId="0" xfId="0" applyFont="1" applyFill="1" applyAlignment="1">
      <alignment vertical="center"/>
    </xf>
    <xf numFmtId="0" fontId="37" fillId="2" borderId="2" xfId="0" applyFont="1" applyFill="1" applyBorder="1" applyAlignment="1">
      <alignment horizontal="center" vertical="center"/>
    </xf>
    <xf numFmtId="49" fontId="37" fillId="0" borderId="2" xfId="0" applyNumberFormat="1" applyFont="1" applyBorder="1" applyAlignment="1">
      <alignment horizontal="center" vertical="center"/>
    </xf>
    <xf numFmtId="49" fontId="37" fillId="2" borderId="2" xfId="0" applyNumberFormat="1" applyFont="1" applyFill="1" applyBorder="1" applyAlignment="1">
      <alignment horizontal="center" vertical="center"/>
    </xf>
    <xf numFmtId="167" fontId="36" fillId="2" borderId="2" xfId="4" applyNumberFormat="1" applyFont="1" applyFill="1" applyBorder="1" applyAlignment="1">
      <alignment horizontal="center" vertical="center"/>
    </xf>
    <xf numFmtId="9" fontId="37" fillId="2" borderId="2" xfId="2" applyFont="1" applyFill="1" applyBorder="1" applyAlignment="1">
      <alignment horizontal="center" vertical="center"/>
    </xf>
    <xf numFmtId="164" fontId="37" fillId="0" borderId="1" xfId="0" applyNumberFormat="1" applyFont="1" applyBorder="1" applyAlignment="1">
      <alignment horizontal="center" vertical="center"/>
    </xf>
    <xf numFmtId="164" fontId="37" fillId="0" borderId="7" xfId="0" applyNumberFormat="1" applyFont="1" applyBorder="1" applyAlignment="1">
      <alignment horizontal="center" vertical="center"/>
    </xf>
    <xf numFmtId="164" fontId="37" fillId="0" borderId="10" xfId="0" applyNumberFormat="1" applyFont="1" applyBorder="1" applyAlignment="1">
      <alignment horizontal="center" vertical="center"/>
    </xf>
    <xf numFmtId="0" fontId="22" fillId="0" borderId="0" xfId="0" applyFont="1"/>
    <xf numFmtId="0" fontId="38" fillId="3" borderId="2" xfId="0" applyFont="1" applyFill="1" applyBorder="1" applyAlignment="1">
      <alignment horizontal="center" vertical="center"/>
    </xf>
    <xf numFmtId="0" fontId="37" fillId="4" borderId="2" xfId="0" applyFont="1" applyFill="1" applyBorder="1" applyAlignment="1">
      <alignment horizontal="center" vertical="center"/>
    </xf>
    <xf numFmtId="0" fontId="37" fillId="0" borderId="12" xfId="0" applyFont="1" applyBorder="1" applyAlignment="1">
      <alignment vertical="center"/>
    </xf>
    <xf numFmtId="0" fontId="37" fillId="0" borderId="0" xfId="0" applyFont="1" applyAlignment="1">
      <alignment horizontal="left" vertical="center" wrapText="1"/>
    </xf>
    <xf numFmtId="49" fontId="37" fillId="0" borderId="2" xfId="0" applyNumberFormat="1" applyFont="1" applyBorder="1" applyAlignment="1">
      <alignment vertical="center"/>
    </xf>
    <xf numFmtId="164" fontId="37" fillId="0" borderId="2" xfId="0" applyNumberFormat="1" applyFont="1" applyBorder="1" applyAlignment="1">
      <alignment horizontal="center" vertical="center"/>
    </xf>
    <xf numFmtId="9" fontId="37" fillId="0" borderId="2" xfId="2" applyFont="1" applyBorder="1" applyAlignment="1">
      <alignment vertical="center"/>
    </xf>
    <xf numFmtId="164" fontId="37" fillId="0" borderId="2" xfId="0" applyNumberFormat="1" applyFont="1" applyBorder="1" applyAlignment="1">
      <alignment vertical="center"/>
    </xf>
    <xf numFmtId="164" fontId="37" fillId="0" borderId="1" xfId="0" applyNumberFormat="1" applyFont="1" applyBorder="1" applyAlignment="1">
      <alignment vertical="center"/>
    </xf>
    <xf numFmtId="0" fontId="37" fillId="0" borderId="2" xfId="0" applyFont="1" applyBorder="1" applyAlignment="1">
      <alignment horizontal="center" vertical="center" wrapText="1"/>
    </xf>
    <xf numFmtId="0" fontId="37" fillId="0" borderId="2" xfId="0" applyFont="1" applyBorder="1" applyAlignment="1">
      <alignment horizontal="left" vertical="center" wrapText="1"/>
    </xf>
    <xf numFmtId="0" fontId="37" fillId="0" borderId="3" xfId="0" applyFont="1" applyBorder="1" applyAlignment="1">
      <alignment horizontal="center" vertical="center"/>
    </xf>
    <xf numFmtId="0" fontId="37" fillId="0" borderId="12" xfId="0" applyFont="1" applyBorder="1" applyAlignment="1">
      <alignment horizontal="center" vertical="center"/>
    </xf>
    <xf numFmtId="49" fontId="37" fillId="0" borderId="12" xfId="0" applyNumberFormat="1" applyFont="1" applyBorder="1" applyAlignment="1">
      <alignment horizontal="center" vertical="center"/>
    </xf>
    <xf numFmtId="49" fontId="37" fillId="0" borderId="12" xfId="0" applyNumberFormat="1" applyFont="1" applyBorder="1" applyAlignment="1">
      <alignment vertical="center"/>
    </xf>
    <xf numFmtId="164" fontId="37" fillId="0" borderId="12" xfId="0" applyNumberFormat="1" applyFont="1" applyBorder="1" applyAlignment="1">
      <alignment horizontal="center" vertical="center"/>
    </xf>
    <xf numFmtId="9" fontId="37" fillId="0" borderId="12" xfId="2" applyFont="1" applyBorder="1" applyAlignment="1">
      <alignment vertical="center"/>
    </xf>
    <xf numFmtId="0" fontId="37" fillId="0" borderId="1" xfId="0" applyFont="1" applyBorder="1" applyAlignment="1">
      <alignment horizontal="center" vertical="center"/>
    </xf>
    <xf numFmtId="49" fontId="38" fillId="0" borderId="2" xfId="0" applyNumberFormat="1" applyFont="1" applyBorder="1" applyAlignment="1">
      <alignment horizontal="center" vertical="center"/>
    </xf>
    <xf numFmtId="9" fontId="37" fillId="0" borderId="2" xfId="2" applyFont="1" applyBorder="1" applyAlignment="1">
      <alignment horizontal="center" vertical="center"/>
    </xf>
    <xf numFmtId="164" fontId="37" fillId="0" borderId="12" xfId="0" applyNumberFormat="1" applyFont="1" applyBorder="1" applyAlignment="1">
      <alignment vertical="center"/>
    </xf>
    <xf numFmtId="164" fontId="37" fillId="0" borderId="3" xfId="0" applyNumberFormat="1" applyFont="1" applyBorder="1" applyAlignment="1">
      <alignment vertical="center"/>
    </xf>
    <xf numFmtId="0" fontId="34" fillId="0" borderId="3" xfId="0" applyFont="1" applyBorder="1" applyAlignment="1">
      <alignment vertical="center" wrapText="1"/>
    </xf>
    <xf numFmtId="0" fontId="37" fillId="0" borderId="4" xfId="0" applyFont="1" applyBorder="1" applyAlignment="1">
      <alignment horizontal="left" vertical="center" wrapText="1"/>
    </xf>
    <xf numFmtId="0" fontId="34" fillId="0" borderId="4" xfId="0" applyFont="1" applyBorder="1" applyAlignment="1">
      <alignment horizontal="center" vertical="center" wrapText="1"/>
    </xf>
    <xf numFmtId="0" fontId="37" fillId="0" borderId="4" xfId="0" applyFont="1" applyBorder="1" applyAlignment="1">
      <alignment horizontal="center" vertical="center"/>
    </xf>
    <xf numFmtId="0" fontId="38" fillId="0" borderId="4" xfId="0" applyFont="1" applyBorder="1" applyAlignment="1">
      <alignment horizontal="center" vertical="center"/>
    </xf>
    <xf numFmtId="0" fontId="37" fillId="0" borderId="4" xfId="0" applyFont="1" applyBorder="1" applyAlignment="1">
      <alignment vertical="center"/>
    </xf>
    <xf numFmtId="9" fontId="37" fillId="2" borderId="4" xfId="0" applyNumberFormat="1" applyFont="1" applyFill="1" applyBorder="1" applyAlignment="1">
      <alignment horizontal="center" vertical="center"/>
    </xf>
    <xf numFmtId="164" fontId="37" fillId="0" borderId="4" xfId="0" applyNumberFormat="1" applyFont="1" applyBorder="1" applyAlignment="1">
      <alignment horizontal="center" vertical="center"/>
    </xf>
    <xf numFmtId="164" fontId="38" fillId="0" borderId="2" xfId="0" applyNumberFormat="1" applyFont="1" applyBorder="1" applyAlignment="1">
      <alignment horizontal="center" vertical="center"/>
    </xf>
    <xf numFmtId="164" fontId="38" fillId="0" borderId="1" xfId="0" applyNumberFormat="1" applyFont="1" applyBorder="1" applyAlignment="1">
      <alignment horizontal="center" vertical="center"/>
    </xf>
    <xf numFmtId="0" fontId="37" fillId="0" borderId="12" xfId="0" applyFont="1" applyBorder="1" applyAlignment="1">
      <alignment horizontal="left" vertical="center" wrapText="1"/>
    </xf>
    <xf numFmtId="166" fontId="37" fillId="0" borderId="12" xfId="0" applyNumberFormat="1" applyFont="1" applyBorder="1" applyAlignment="1">
      <alignment horizontal="center" vertical="center"/>
    </xf>
    <xf numFmtId="167" fontId="36" fillId="0" borderId="12" xfId="4" applyNumberFormat="1" applyFont="1" applyBorder="1" applyAlignment="1">
      <alignment horizontal="center" vertical="center"/>
    </xf>
    <xf numFmtId="9" fontId="37" fillId="0" borderId="12" xfId="2" applyFont="1" applyFill="1" applyBorder="1" applyAlignment="1">
      <alignment horizontal="center" vertical="center"/>
    </xf>
    <xf numFmtId="164" fontId="37" fillId="0" borderId="3" xfId="0" applyNumberFormat="1" applyFont="1" applyBorder="1" applyAlignment="1">
      <alignment horizontal="center" vertical="center"/>
    </xf>
    <xf numFmtId="164" fontId="37" fillId="0" borderId="31" xfId="0" applyNumberFormat="1" applyFont="1" applyBorder="1" applyAlignment="1">
      <alignment horizontal="center" vertical="center"/>
    </xf>
    <xf numFmtId="164" fontId="37" fillId="0" borderId="11" xfId="0" applyNumberFormat="1" applyFont="1" applyBorder="1" applyAlignment="1">
      <alignment horizontal="center" vertical="center"/>
    </xf>
    <xf numFmtId="0" fontId="38" fillId="0" borderId="2" xfId="0" applyFont="1" applyBorder="1" applyAlignment="1">
      <alignment horizontal="center" vertical="center"/>
    </xf>
    <xf numFmtId="164" fontId="38" fillId="0" borderId="10" xfId="0" applyNumberFormat="1" applyFont="1" applyBorder="1" applyAlignment="1">
      <alignment vertical="center"/>
    </xf>
    <xf numFmtId="164" fontId="38" fillId="0" borderId="7" xfId="0" applyNumberFormat="1" applyFont="1" applyBorder="1" applyAlignment="1">
      <alignment vertical="center"/>
    </xf>
    <xf numFmtId="0" fontId="34" fillId="4" borderId="28" xfId="0" applyFont="1" applyFill="1" applyBorder="1" applyAlignment="1">
      <alignment horizontal="left" vertical="center" wrapText="1"/>
    </xf>
    <xf numFmtId="49" fontId="37" fillId="0" borderId="22" xfId="0" applyNumberFormat="1" applyFont="1" applyBorder="1" applyAlignment="1">
      <alignment horizontal="center" vertical="center"/>
    </xf>
    <xf numFmtId="164" fontId="37" fillId="0" borderId="22" xfId="0" applyNumberFormat="1" applyFont="1" applyBorder="1" applyAlignment="1">
      <alignment horizontal="center" vertical="center"/>
    </xf>
    <xf numFmtId="9" fontId="37" fillId="0" borderId="22" xfId="2" applyFont="1" applyBorder="1" applyAlignment="1">
      <alignment horizontal="center" vertical="center"/>
    </xf>
    <xf numFmtId="0" fontId="37" fillId="4" borderId="16" xfId="0" applyFont="1" applyFill="1" applyBorder="1" applyAlignment="1">
      <alignment horizontal="left" vertical="center"/>
    </xf>
    <xf numFmtId="9" fontId="37" fillId="0" borderId="12" xfId="2" applyFont="1" applyBorder="1" applyAlignment="1">
      <alignment horizontal="center" vertical="center"/>
    </xf>
    <xf numFmtId="0" fontId="37" fillId="0" borderId="14" xfId="0" applyFont="1" applyBorder="1" applyAlignment="1">
      <alignment horizontal="center" vertical="center"/>
    </xf>
    <xf numFmtId="0" fontId="37" fillId="0" borderId="22" xfId="0" applyFont="1" applyBorder="1" applyAlignment="1">
      <alignment horizontal="left" vertical="center" wrapText="1"/>
    </xf>
    <xf numFmtId="0" fontId="37" fillId="2" borderId="1" xfId="0" applyFont="1" applyFill="1" applyBorder="1" applyAlignment="1">
      <alignment horizontal="center" vertical="center"/>
    </xf>
    <xf numFmtId="0" fontId="34" fillId="0" borderId="2" xfId="0" applyFont="1" applyBorder="1" applyAlignment="1">
      <alignment horizontal="left" vertical="center" wrapText="1"/>
    </xf>
    <xf numFmtId="0" fontId="34" fillId="0" borderId="11" xfId="0" applyFont="1" applyBorder="1" applyAlignment="1">
      <alignment horizontal="left" vertical="center" wrapText="1"/>
    </xf>
    <xf numFmtId="164" fontId="33" fillId="4" borderId="10" xfId="0" applyNumberFormat="1" applyFont="1" applyFill="1" applyBorder="1" applyAlignment="1">
      <alignment horizontal="center" vertical="center" wrapText="1"/>
    </xf>
    <xf numFmtId="0" fontId="37" fillId="4" borderId="14" xfId="0" applyFont="1" applyFill="1" applyBorder="1" applyAlignment="1">
      <alignment horizontal="center" vertical="center"/>
    </xf>
    <xf numFmtId="0" fontId="33" fillId="0" borderId="0" xfId="0" applyFont="1" applyAlignment="1">
      <alignment horizontal="center" vertical="center" wrapText="1"/>
    </xf>
    <xf numFmtId="0" fontId="37" fillId="0" borderId="0" xfId="0" applyFont="1" applyAlignment="1">
      <alignment horizontal="center" vertical="center" wrapText="1"/>
    </xf>
    <xf numFmtId="0" fontId="37" fillId="0" borderId="0" xfId="0" applyFont="1" applyAlignment="1">
      <alignment horizontal="center" vertical="center"/>
    </xf>
    <xf numFmtId="0" fontId="8" fillId="6" borderId="2" xfId="0" applyFont="1" applyFill="1" applyBorder="1" applyAlignment="1">
      <alignment horizontal="center" vertical="center"/>
    </xf>
    <xf numFmtId="0" fontId="9" fillId="6" borderId="2" xfId="0" applyFont="1" applyFill="1" applyBorder="1" applyAlignment="1">
      <alignment horizontal="center" vertical="center"/>
    </xf>
    <xf numFmtId="0" fontId="17" fillId="4" borderId="2" xfId="0" applyFont="1" applyFill="1" applyBorder="1" applyAlignment="1">
      <alignment horizontal="center" vertical="center"/>
    </xf>
    <xf numFmtId="0" fontId="11" fillId="4" borderId="2" xfId="0" applyFont="1" applyFill="1" applyBorder="1" applyAlignment="1">
      <alignment horizontal="center" vertical="center"/>
    </xf>
    <xf numFmtId="0" fontId="13" fillId="3" borderId="2" xfId="0" applyFont="1" applyFill="1" applyBorder="1" applyAlignment="1">
      <alignment horizontal="center" vertical="center"/>
    </xf>
    <xf numFmtId="0" fontId="13" fillId="4" borderId="2" xfId="0" applyFont="1" applyFill="1" applyBorder="1" applyAlignment="1">
      <alignment horizontal="center" vertical="center"/>
    </xf>
    <xf numFmtId="0" fontId="11" fillId="3" borderId="1" xfId="0" applyFont="1" applyFill="1" applyBorder="1" applyAlignment="1">
      <alignment horizontal="center" vertical="center" wrapText="1"/>
    </xf>
    <xf numFmtId="0" fontId="39" fillId="3" borderId="2" xfId="0" applyFont="1" applyFill="1" applyBorder="1" applyAlignment="1">
      <alignment horizontal="center" vertical="center"/>
    </xf>
    <xf numFmtId="0" fontId="13" fillId="0" borderId="23" xfId="0" applyFont="1" applyBorder="1" applyAlignment="1">
      <alignment horizontal="center" vertical="center"/>
    </xf>
    <xf numFmtId="0" fontId="20" fillId="0" borderId="12" xfId="0" applyFont="1" applyBorder="1" applyAlignment="1">
      <alignment horizontal="justify" vertical="center"/>
    </xf>
    <xf numFmtId="49" fontId="13" fillId="0" borderId="12" xfId="0" applyNumberFormat="1" applyFont="1" applyBorder="1" applyAlignment="1">
      <alignment vertical="center"/>
    </xf>
    <xf numFmtId="164" fontId="20" fillId="0" borderId="12" xfId="0" applyNumberFormat="1" applyFont="1" applyBorder="1" applyAlignment="1">
      <alignment horizontal="center" vertical="center"/>
    </xf>
    <xf numFmtId="0" fontId="13" fillId="0" borderId="2" xfId="0" applyFont="1" applyBorder="1" applyAlignment="1">
      <alignment horizontal="justify" vertical="center"/>
    </xf>
    <xf numFmtId="49" fontId="13" fillId="0" borderId="2" xfId="0" applyNumberFormat="1" applyFont="1" applyBorder="1" applyAlignment="1">
      <alignment vertical="center"/>
    </xf>
    <xf numFmtId="0" fontId="20" fillId="0" borderId="2" xfId="0" applyFont="1" applyBorder="1" applyAlignment="1">
      <alignment horizontal="justify" vertical="center"/>
    </xf>
    <xf numFmtId="164" fontId="13" fillId="0" borderId="23" xfId="0" applyNumberFormat="1" applyFont="1" applyBorder="1" applyAlignment="1">
      <alignment horizontal="center" vertical="center"/>
    </xf>
    <xf numFmtId="0" fontId="20" fillId="0" borderId="2" xfId="0" applyFont="1" applyBorder="1" applyAlignment="1">
      <alignment vertical="center"/>
    </xf>
    <xf numFmtId="0" fontId="13" fillId="0" borderId="36" xfId="0" applyFont="1" applyBorder="1" applyAlignment="1">
      <alignment horizontal="center" vertical="center"/>
    </xf>
    <xf numFmtId="0" fontId="13" fillId="0" borderId="5" xfId="0" applyFont="1" applyBorder="1" applyAlignment="1">
      <alignment horizontal="center" vertical="center"/>
    </xf>
    <xf numFmtId="0" fontId="13" fillId="2" borderId="2" xfId="0" applyFont="1" applyFill="1" applyBorder="1" applyAlignment="1">
      <alignment horizontal="justify" vertical="center"/>
    </xf>
    <xf numFmtId="0" fontId="13" fillId="2" borderId="2" xfId="0" applyFont="1" applyFill="1" applyBorder="1" applyAlignment="1">
      <alignment vertical="center"/>
    </xf>
    <xf numFmtId="164" fontId="20" fillId="2" borderId="2" xfId="0" applyNumberFormat="1" applyFont="1" applyFill="1" applyBorder="1" applyAlignment="1">
      <alignment horizontal="center" vertical="center"/>
    </xf>
    <xf numFmtId="49" fontId="13" fillId="2" borderId="2" xfId="0" applyNumberFormat="1" applyFont="1" applyFill="1" applyBorder="1" applyAlignment="1">
      <alignment vertical="center"/>
    </xf>
    <xf numFmtId="9" fontId="13" fillId="2" borderId="2" xfId="0" applyNumberFormat="1" applyFont="1" applyFill="1" applyBorder="1" applyAlignment="1">
      <alignment vertical="center"/>
    </xf>
    <xf numFmtId="164" fontId="13" fillId="2" borderId="2" xfId="0" applyNumberFormat="1" applyFont="1" applyFill="1" applyBorder="1" applyAlignment="1">
      <alignment vertical="center"/>
    </xf>
    <xf numFmtId="0" fontId="13" fillId="0" borderId="2" xfId="0" applyFont="1" applyBorder="1" applyAlignment="1">
      <alignment horizontal="left" vertical="center"/>
    </xf>
    <xf numFmtId="0" fontId="22" fillId="0" borderId="0" xfId="0" applyFont="1" applyAlignment="1">
      <alignment vertical="center" wrapText="1"/>
    </xf>
    <xf numFmtId="16" fontId="13" fillId="0" borderId="37" xfId="0" applyNumberFormat="1" applyFont="1" applyBorder="1" applyAlignment="1">
      <alignment vertical="center"/>
    </xf>
    <xf numFmtId="0" fontId="11" fillId="0" borderId="38" xfId="0" applyFont="1" applyBorder="1" applyAlignment="1">
      <alignment vertical="center" wrapText="1"/>
    </xf>
    <xf numFmtId="0" fontId="13" fillId="0" borderId="39" xfId="0" applyFont="1" applyBorder="1" applyAlignment="1">
      <alignment vertical="center"/>
    </xf>
    <xf numFmtId="0" fontId="13" fillId="0" borderId="40" xfId="0" applyFont="1" applyBorder="1" applyAlignment="1">
      <alignment vertical="center"/>
    </xf>
    <xf numFmtId="0" fontId="13" fillId="0" borderId="38" xfId="0" applyFont="1" applyBorder="1" applyAlignment="1">
      <alignment vertical="center"/>
    </xf>
    <xf numFmtId="0" fontId="13" fillId="0" borderId="41" xfId="0" applyFont="1" applyBorder="1" applyAlignment="1">
      <alignment vertical="center"/>
    </xf>
    <xf numFmtId="0" fontId="13" fillId="0" borderId="37" xfId="0" applyFont="1" applyBorder="1" applyAlignment="1">
      <alignment vertical="center"/>
    </xf>
    <xf numFmtId="0" fontId="11" fillId="0" borderId="38" xfId="0" applyFont="1" applyBorder="1" applyAlignment="1">
      <alignment horizontal="left" vertical="center" wrapText="1"/>
    </xf>
    <xf numFmtId="0" fontId="13" fillId="0" borderId="42" xfId="0" applyFont="1" applyBorder="1" applyAlignment="1">
      <alignment vertical="center"/>
    </xf>
    <xf numFmtId="0" fontId="13" fillId="0" borderId="43" xfId="0" applyFont="1" applyBorder="1" applyAlignment="1">
      <alignment vertical="center"/>
    </xf>
    <xf numFmtId="0" fontId="13" fillId="0" borderId="12" xfId="0" applyFont="1" applyBorder="1" applyAlignment="1">
      <alignment vertical="center"/>
    </xf>
    <xf numFmtId="0" fontId="11" fillId="0" borderId="12" xfId="0" applyFont="1" applyBorder="1" applyAlignment="1">
      <alignment horizontal="left" vertical="center" wrapText="1"/>
    </xf>
    <xf numFmtId="0" fontId="22" fillId="0" borderId="2" xfId="0" applyFont="1" applyBorder="1" applyAlignment="1">
      <alignment vertical="center" wrapText="1"/>
    </xf>
    <xf numFmtId="164" fontId="20" fillId="0" borderId="10" xfId="0" applyNumberFormat="1" applyFont="1" applyBorder="1" applyAlignment="1">
      <alignment vertical="center"/>
    </xf>
    <xf numFmtId="164" fontId="20" fillId="0" borderId="7" xfId="0" applyNumberFormat="1" applyFont="1" applyBorder="1" applyAlignment="1">
      <alignment vertical="center"/>
    </xf>
    <xf numFmtId="0" fontId="22" fillId="4" borderId="2" xfId="0" applyFont="1" applyFill="1" applyBorder="1" applyAlignment="1">
      <alignment vertical="center" wrapText="1"/>
    </xf>
    <xf numFmtId="0" fontId="20" fillId="4" borderId="2" xfId="0" applyFont="1" applyFill="1" applyBorder="1" applyAlignment="1">
      <alignment vertical="center"/>
    </xf>
    <xf numFmtId="0" fontId="13" fillId="2" borderId="2" xfId="0" applyFont="1" applyFill="1" applyBorder="1" applyAlignment="1">
      <alignment horizontal="left" vertical="center" wrapText="1"/>
    </xf>
    <xf numFmtId="0" fontId="13" fillId="2" borderId="32" xfId="0" applyFont="1" applyFill="1" applyBorder="1" applyAlignment="1">
      <alignment horizontal="justify" vertical="center"/>
    </xf>
    <xf numFmtId="0" fontId="22" fillId="4" borderId="0" xfId="0" applyFont="1" applyFill="1" applyAlignment="1">
      <alignment vertical="center" wrapText="1"/>
    </xf>
    <xf numFmtId="0" fontId="13" fillId="0" borderId="32" xfId="0" applyFont="1" applyBorder="1" applyAlignment="1">
      <alignment horizontal="left" vertical="center"/>
    </xf>
    <xf numFmtId="0" fontId="20" fillId="0" borderId="33" xfId="0" applyFont="1" applyBorder="1" applyAlignment="1">
      <alignment horizontal="center" vertical="center"/>
    </xf>
    <xf numFmtId="0" fontId="20" fillId="0" borderId="44" xfId="0" applyFont="1" applyBorder="1" applyAlignment="1">
      <alignment horizontal="center" vertical="center"/>
    </xf>
    <xf numFmtId="0" fontId="20" fillId="0" borderId="44" xfId="0" applyFont="1" applyBorder="1" applyAlignment="1">
      <alignment horizontal="justify" vertical="center"/>
    </xf>
    <xf numFmtId="49" fontId="20" fillId="0" borderId="44" xfId="0" applyNumberFormat="1" applyFont="1" applyBorder="1" applyAlignment="1">
      <alignment vertical="center"/>
    </xf>
    <xf numFmtId="49" fontId="20" fillId="0" borderId="44" xfId="0" applyNumberFormat="1" applyFont="1" applyBorder="1" applyAlignment="1">
      <alignment horizontal="center" vertical="center"/>
    </xf>
    <xf numFmtId="164" fontId="20" fillId="0" borderId="45" xfId="0" applyNumberFormat="1" applyFont="1" applyBorder="1" applyAlignment="1">
      <alignment horizontal="center" vertical="center"/>
    </xf>
    <xf numFmtId="0" fontId="22" fillId="4" borderId="0" xfId="0" applyFont="1" applyFill="1" applyAlignment="1">
      <alignment vertical="center"/>
    </xf>
    <xf numFmtId="0" fontId="13" fillId="0" borderId="44" xfId="0" applyFont="1" applyBorder="1" applyAlignment="1">
      <alignment horizontal="center" vertical="center"/>
    </xf>
    <xf numFmtId="0" fontId="13" fillId="0" borderId="44" xfId="0" applyFont="1" applyBorder="1" applyAlignment="1">
      <alignment horizontal="justify" vertical="center"/>
    </xf>
    <xf numFmtId="49" fontId="13" fillId="0" borderId="46" xfId="0" applyNumberFormat="1" applyFont="1" applyBorder="1" applyAlignment="1">
      <alignment horizontal="center" vertical="center"/>
    </xf>
    <xf numFmtId="0" fontId="22" fillId="0" borderId="0" xfId="0" applyFont="1" applyAlignment="1">
      <alignment vertical="center"/>
    </xf>
    <xf numFmtId="0" fontId="22" fillId="0" borderId="0" xfId="0" applyFont="1" applyAlignment="1">
      <alignment horizontal="center" vertical="center"/>
    </xf>
    <xf numFmtId="0" fontId="22" fillId="0" borderId="14" xfId="0" applyFont="1" applyBorder="1" applyAlignment="1">
      <alignment horizontal="center" vertical="center" wrapText="1"/>
    </xf>
    <xf numFmtId="0" fontId="37" fillId="4" borderId="0" xfId="0" applyFont="1" applyFill="1" applyAlignment="1">
      <alignment horizontal="center" vertical="center"/>
    </xf>
    <xf numFmtId="0" fontId="40" fillId="0" borderId="49" xfId="0" applyFont="1" applyBorder="1" applyAlignment="1">
      <alignment horizontal="left" vertical="center" wrapText="1"/>
    </xf>
    <xf numFmtId="49" fontId="37" fillId="0" borderId="32" xfId="0" applyNumberFormat="1" applyFont="1" applyBorder="1" applyAlignment="1">
      <alignment horizontal="center" vertical="center"/>
    </xf>
    <xf numFmtId="164" fontId="37" fillId="0" borderId="32" xfId="0" applyNumberFormat="1" applyFont="1" applyBorder="1" applyAlignment="1">
      <alignment horizontal="center" vertical="center"/>
    </xf>
    <xf numFmtId="9" fontId="37" fillId="0" borderId="32" xfId="0" applyNumberFormat="1" applyFont="1" applyBorder="1" applyAlignment="1">
      <alignment horizontal="center" vertical="center"/>
    </xf>
    <xf numFmtId="164" fontId="37" fillId="2" borderId="27" xfId="0" applyNumberFormat="1" applyFont="1" applyFill="1" applyBorder="1" applyAlignment="1">
      <alignment horizontal="center" vertical="center"/>
    </xf>
    <xf numFmtId="164" fontId="38" fillId="2" borderId="2" xfId="0" applyNumberFormat="1" applyFont="1" applyFill="1" applyBorder="1" applyAlignment="1">
      <alignment horizontal="center" vertical="center"/>
    </xf>
    <xf numFmtId="9" fontId="37" fillId="0" borderId="2" xfId="0" applyNumberFormat="1" applyFont="1" applyBorder="1" applyAlignment="1">
      <alignment horizontal="center" vertical="center"/>
    </xf>
    <xf numFmtId="0" fontId="40" fillId="0" borderId="52" xfId="0" applyFont="1" applyBorder="1" applyAlignment="1">
      <alignment horizontal="left" vertical="center" wrapText="1"/>
    </xf>
    <xf numFmtId="164" fontId="37" fillId="2" borderId="1" xfId="0" applyNumberFormat="1" applyFont="1" applyFill="1" applyBorder="1" applyAlignment="1">
      <alignment horizontal="center" vertical="center"/>
    </xf>
    <xf numFmtId="164" fontId="38" fillId="2" borderId="32" xfId="0" applyNumberFormat="1" applyFont="1" applyFill="1" applyBorder="1" applyAlignment="1">
      <alignment horizontal="center" vertical="center"/>
    </xf>
    <xf numFmtId="0" fontId="37" fillId="0" borderId="28" xfId="0" applyFont="1" applyBorder="1" applyAlignment="1">
      <alignment horizontal="center" vertical="center"/>
    </xf>
    <xf numFmtId="0" fontId="37" fillId="0" borderId="0" xfId="0" applyFont="1" applyAlignment="1">
      <alignment vertical="center" wrapText="1"/>
    </xf>
    <xf numFmtId="49" fontId="37" fillId="0" borderId="0" xfId="0" applyNumberFormat="1" applyFont="1" applyAlignment="1">
      <alignment horizontal="center" vertical="center"/>
    </xf>
    <xf numFmtId="164" fontId="37" fillId="0" borderId="0" xfId="0" applyNumberFormat="1" applyFont="1" applyAlignment="1">
      <alignment horizontal="center" vertical="center"/>
    </xf>
    <xf numFmtId="164" fontId="38" fillId="2" borderId="10" xfId="0" applyNumberFormat="1" applyFont="1" applyFill="1" applyBorder="1" applyAlignment="1">
      <alignment horizontal="center" vertical="center"/>
    </xf>
    <xf numFmtId="0" fontId="37" fillId="2" borderId="12" xfId="0" applyFont="1" applyFill="1" applyBorder="1" applyAlignment="1">
      <alignment horizontal="center" vertical="center"/>
    </xf>
    <xf numFmtId="0" fontId="37" fillId="2" borderId="12" xfId="0" applyFont="1" applyFill="1" applyBorder="1" applyAlignment="1">
      <alignment vertical="center" wrapText="1"/>
    </xf>
    <xf numFmtId="49" fontId="37" fillId="2" borderId="12" xfId="0" applyNumberFormat="1" applyFont="1" applyFill="1" applyBorder="1" applyAlignment="1">
      <alignment horizontal="center" vertical="center"/>
    </xf>
    <xf numFmtId="164" fontId="37" fillId="2" borderId="12" xfId="0" applyNumberFormat="1" applyFont="1" applyFill="1" applyBorder="1" applyAlignment="1">
      <alignment horizontal="center" vertical="center"/>
    </xf>
    <xf numFmtId="9" fontId="37" fillId="2" borderId="12" xfId="0" applyNumberFormat="1" applyFont="1" applyFill="1" applyBorder="1" applyAlignment="1">
      <alignment horizontal="center" vertical="center"/>
    </xf>
    <xf numFmtId="164" fontId="37" fillId="2" borderId="3" xfId="0" applyNumberFormat="1" applyFont="1" applyFill="1" applyBorder="1" applyAlignment="1">
      <alignment horizontal="center" vertical="center"/>
    </xf>
    <xf numFmtId="0" fontId="37" fillId="2" borderId="2" xfId="0" applyFont="1" applyFill="1" applyBorder="1" applyAlignment="1">
      <alignment vertical="center" wrapText="1"/>
    </xf>
    <xf numFmtId="164" fontId="37" fillId="2" borderId="2" xfId="0" applyNumberFormat="1" applyFont="1" applyFill="1" applyBorder="1" applyAlignment="1">
      <alignment horizontal="center" vertical="center"/>
    </xf>
    <xf numFmtId="9" fontId="37" fillId="2" borderId="2" xfId="0" applyNumberFormat="1" applyFont="1" applyFill="1" applyBorder="1" applyAlignment="1">
      <alignment horizontal="center" vertical="center"/>
    </xf>
    <xf numFmtId="164" fontId="38" fillId="2" borderId="9" xfId="0" applyNumberFormat="1" applyFont="1" applyFill="1" applyBorder="1" applyAlignment="1">
      <alignment horizontal="center" vertical="center"/>
    </xf>
    <xf numFmtId="0" fontId="33" fillId="0" borderId="2" xfId="0" applyFont="1" applyBorder="1" applyAlignment="1">
      <alignment horizontal="center" vertical="center" wrapText="1"/>
    </xf>
    <xf numFmtId="44" fontId="33" fillId="0" borderId="2" xfId="1" applyFont="1" applyBorder="1" applyAlignment="1">
      <alignment horizontal="center" vertical="center" wrapText="1"/>
    </xf>
    <xf numFmtId="9" fontId="33" fillId="0" borderId="2" xfId="2" applyFont="1" applyBorder="1" applyAlignment="1">
      <alignment horizontal="center" vertical="center" wrapText="1"/>
    </xf>
    <xf numFmtId="164" fontId="38" fillId="2" borderId="47" xfId="0" applyNumberFormat="1" applyFont="1" applyFill="1" applyBorder="1" applyAlignment="1">
      <alignment horizontal="center" vertical="center"/>
    </xf>
    <xf numFmtId="164" fontId="38" fillId="2" borderId="53" xfId="0" applyNumberFormat="1" applyFont="1" applyFill="1" applyBorder="1" applyAlignment="1">
      <alignment horizontal="center" vertical="center"/>
    </xf>
    <xf numFmtId="164" fontId="38" fillId="2" borderId="7" xfId="0" applyNumberFormat="1" applyFont="1" applyFill="1" applyBorder="1" applyAlignment="1">
      <alignment horizontal="center" vertical="center"/>
    </xf>
    <xf numFmtId="0" fontId="26" fillId="0" borderId="1" xfId="0" applyFont="1" applyBorder="1" applyAlignment="1">
      <alignment horizontal="center" vertical="center" wrapText="1"/>
    </xf>
    <xf numFmtId="0" fontId="26" fillId="0" borderId="2" xfId="0" applyFont="1" applyBorder="1" applyAlignment="1">
      <alignment horizontal="center" vertical="center" wrapText="1"/>
    </xf>
    <xf numFmtId="44" fontId="26" fillId="0" borderId="2" xfId="1" applyFont="1" applyBorder="1" applyAlignment="1">
      <alignment horizontal="center" vertical="center" wrapText="1"/>
    </xf>
    <xf numFmtId="9" fontId="26" fillId="0" borderId="2" xfId="2" applyFont="1" applyBorder="1" applyAlignment="1">
      <alignment horizontal="center" vertical="center" wrapText="1"/>
    </xf>
    <xf numFmtId="44" fontId="37" fillId="2" borderId="2" xfId="1" applyFont="1" applyFill="1" applyBorder="1" applyAlignment="1">
      <alignment horizontal="center" vertical="center"/>
    </xf>
    <xf numFmtId="49" fontId="37" fillId="0" borderId="2" xfId="0" applyNumberFormat="1" applyFont="1" applyBorder="1" applyAlignment="1">
      <alignment horizontal="center" vertical="center" wrapText="1"/>
    </xf>
    <xf numFmtId="44" fontId="43" fillId="0" borderId="3" xfId="1" applyFont="1" applyBorder="1" applyAlignment="1">
      <alignment horizontal="center" vertical="center" wrapText="1"/>
    </xf>
    <xf numFmtId="44" fontId="41" fillId="0" borderId="12" xfId="1" applyFont="1" applyBorder="1" applyAlignment="1">
      <alignment horizontal="center" vertical="center" wrapText="1"/>
    </xf>
    <xf numFmtId="0" fontId="36" fillId="0" borderId="0" xfId="0" applyFont="1" applyAlignment="1">
      <alignment horizontal="center" vertical="center" wrapText="1"/>
    </xf>
    <xf numFmtId="0" fontId="37" fillId="2" borderId="32" xfId="0" applyFont="1" applyFill="1" applyBorder="1" applyAlignment="1">
      <alignment vertical="center"/>
    </xf>
    <xf numFmtId="0" fontId="37" fillId="2" borderId="32" xfId="0" applyFont="1" applyFill="1" applyBorder="1" applyAlignment="1">
      <alignment horizontal="center" vertical="center"/>
    </xf>
    <xf numFmtId="49" fontId="37" fillId="0" borderId="32" xfId="0" applyNumberFormat="1" applyFont="1" applyBorder="1" applyAlignment="1">
      <alignment vertical="center"/>
    </xf>
    <xf numFmtId="49" fontId="37" fillId="2" borderId="32" xfId="0" applyNumberFormat="1" applyFont="1" applyFill="1" applyBorder="1" applyAlignment="1">
      <alignment vertical="center"/>
    </xf>
    <xf numFmtId="44" fontId="37" fillId="2" borderId="32" xfId="1" applyFont="1" applyFill="1" applyBorder="1" applyAlignment="1">
      <alignment vertical="center"/>
    </xf>
    <xf numFmtId="9" fontId="37" fillId="2" borderId="32" xfId="2" applyFont="1" applyFill="1" applyBorder="1" applyAlignment="1">
      <alignment vertical="center"/>
    </xf>
    <xf numFmtId="0" fontId="37" fillId="2" borderId="2" xfId="0" applyFont="1" applyFill="1" applyBorder="1" applyAlignment="1">
      <alignment horizontal="center" vertical="center" wrapText="1"/>
    </xf>
    <xf numFmtId="164" fontId="36" fillId="2" borderId="2" xfId="4" applyNumberFormat="1" applyFont="1" applyFill="1" applyBorder="1" applyAlignment="1">
      <alignment horizontal="center" vertical="center"/>
    </xf>
    <xf numFmtId="0" fontId="33" fillId="0" borderId="7" xfId="0" applyFont="1" applyBorder="1" applyAlignment="1">
      <alignment vertical="center" wrapText="1"/>
    </xf>
    <xf numFmtId="0" fontId="33" fillId="0" borderId="8" xfId="0" applyFont="1" applyBorder="1" applyAlignment="1">
      <alignment horizontal="center" vertical="center" wrapText="1"/>
    </xf>
    <xf numFmtId="0" fontId="33" fillId="0" borderId="8" xfId="0" applyFont="1" applyBorder="1" applyAlignment="1">
      <alignment vertical="center" wrapText="1"/>
    </xf>
    <xf numFmtId="44" fontId="33" fillId="0" borderId="8" xfId="1" applyFont="1" applyBorder="1" applyAlignment="1">
      <alignment vertical="center" wrapText="1"/>
    </xf>
    <xf numFmtId="164" fontId="33" fillId="0" borderId="10" xfId="1" applyNumberFormat="1" applyFont="1" applyBorder="1" applyAlignment="1">
      <alignment horizontal="center" vertical="center" wrapText="1"/>
    </xf>
    <xf numFmtId="44" fontId="37" fillId="0" borderId="0" xfId="1" applyFont="1" applyAlignment="1">
      <alignment vertical="center"/>
    </xf>
    <xf numFmtId="0" fontId="27" fillId="0" borderId="19" xfId="0" applyFont="1" applyBorder="1" applyAlignment="1">
      <alignment horizontal="center" vertical="center" wrapText="1"/>
    </xf>
    <xf numFmtId="0" fontId="45" fillId="0" borderId="2" xfId="0" applyFont="1" applyBorder="1" applyAlignment="1">
      <alignment horizontal="center" vertical="center"/>
    </xf>
    <xf numFmtId="0" fontId="22" fillId="4" borderId="0" xfId="0" applyFont="1" applyFill="1"/>
    <xf numFmtId="0" fontId="13" fillId="0" borderId="23" xfId="0" applyFont="1" applyBorder="1" applyAlignment="1">
      <alignment vertical="center"/>
    </xf>
    <xf numFmtId="0" fontId="13" fillId="0" borderId="23" xfId="0" applyFont="1" applyBorder="1" applyAlignment="1">
      <alignment vertical="center" wrapText="1"/>
    </xf>
    <xf numFmtId="49" fontId="11" fillId="0" borderId="23" xfId="0" applyNumberFormat="1" applyFont="1" applyBorder="1" applyAlignment="1">
      <alignment horizontal="center" vertical="center"/>
    </xf>
    <xf numFmtId="9" fontId="13" fillId="0" borderId="23" xfId="0" applyNumberFormat="1" applyFont="1" applyBorder="1" applyAlignment="1">
      <alignment horizontal="center" vertical="center"/>
    </xf>
    <xf numFmtId="0" fontId="22" fillId="0" borderId="55" xfId="0" applyFont="1" applyBorder="1" applyAlignment="1">
      <alignment wrapText="1"/>
    </xf>
    <xf numFmtId="0" fontId="13" fillId="0" borderId="23" xfId="0" applyFont="1" applyBorder="1" applyAlignment="1">
      <alignment vertical="top" wrapText="1"/>
    </xf>
    <xf numFmtId="44" fontId="13" fillId="0" borderId="23" xfId="1" applyFont="1" applyFill="1" applyBorder="1" applyAlignment="1">
      <alignment horizontal="center" vertical="center"/>
    </xf>
    <xf numFmtId="0" fontId="22" fillId="0" borderId="14" xfId="0" applyFont="1" applyBorder="1" applyAlignment="1">
      <alignment wrapText="1"/>
    </xf>
    <xf numFmtId="0" fontId="13" fillId="0" borderId="1" xfId="0" applyFont="1" applyBorder="1" applyAlignment="1">
      <alignment horizontal="center" vertical="center"/>
    </xf>
    <xf numFmtId="164" fontId="13" fillId="0" borderId="56" xfId="0" applyNumberFormat="1" applyFont="1" applyBorder="1" applyAlignment="1">
      <alignment horizontal="center" vertical="center"/>
    </xf>
    <xf numFmtId="0" fontId="11" fillId="0" borderId="12" xfId="0" applyFont="1" applyBorder="1" applyAlignment="1">
      <alignment vertical="center" wrapText="1"/>
    </xf>
    <xf numFmtId="0" fontId="13" fillId="0" borderId="12" xfId="0" applyFont="1" applyBorder="1" applyAlignment="1">
      <alignment horizontal="left" vertical="center" wrapText="1"/>
    </xf>
    <xf numFmtId="0" fontId="11" fillId="0" borderId="12" xfId="0" applyFont="1" applyBorder="1" applyAlignment="1">
      <alignment horizontal="center" vertical="center" wrapText="1"/>
    </xf>
    <xf numFmtId="164" fontId="13" fillId="0" borderId="59" xfId="0" applyNumberFormat="1" applyFont="1" applyBorder="1" applyAlignment="1">
      <alignment horizontal="center" vertical="center"/>
    </xf>
    <xf numFmtId="166" fontId="13" fillId="0" borderId="32" xfId="0" applyNumberFormat="1" applyFont="1" applyBorder="1" applyAlignment="1">
      <alignment horizontal="center" vertical="center"/>
    </xf>
    <xf numFmtId="167" fontId="12" fillId="0" borderId="32" xfId="4" applyNumberFormat="1" applyFont="1" applyBorder="1" applyAlignment="1">
      <alignment horizontal="center" vertical="center"/>
    </xf>
    <xf numFmtId="164" fontId="20" fillId="0" borderId="16" xfId="0" applyNumberFormat="1" applyFont="1" applyBorder="1" applyAlignment="1">
      <alignment horizontal="center" vertical="center"/>
    </xf>
    <xf numFmtId="164" fontId="20" fillId="0" borderId="60" xfId="0" applyNumberFormat="1" applyFont="1" applyBorder="1" applyAlignment="1">
      <alignment horizontal="center" vertical="center"/>
    </xf>
    <xf numFmtId="164" fontId="33" fillId="0" borderId="60" xfId="0" applyNumberFormat="1" applyFont="1" applyBorder="1" applyAlignment="1">
      <alignment horizontal="center" vertical="center" wrapText="1"/>
    </xf>
    <xf numFmtId="164" fontId="33" fillId="0" borderId="16" xfId="0" applyNumberFormat="1" applyFont="1" applyBorder="1" applyAlignment="1">
      <alignment horizontal="center" vertical="center" wrapText="1"/>
    </xf>
    <xf numFmtId="0" fontId="2" fillId="4" borderId="2" xfId="0" applyFont="1" applyFill="1" applyBorder="1" applyAlignment="1">
      <alignment horizontal="left" vertical="center" wrapText="1"/>
    </xf>
    <xf numFmtId="0" fontId="11" fillId="4" borderId="2" xfId="0" applyFont="1" applyFill="1" applyBorder="1" applyAlignment="1">
      <alignment horizontal="left" vertical="center" wrapText="1"/>
    </xf>
    <xf numFmtId="0" fontId="2"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11" fillId="4" borderId="2" xfId="0" applyFont="1" applyFill="1" applyBorder="1" applyAlignment="1">
      <alignment horizontal="left" vertical="center"/>
    </xf>
    <xf numFmtId="0" fontId="12" fillId="3" borderId="2" xfId="0" applyFont="1" applyFill="1" applyBorder="1" applyAlignment="1">
      <alignment vertical="center" wrapText="1"/>
    </xf>
    <xf numFmtId="0" fontId="13" fillId="3" borderId="2" xfId="0" applyFont="1" applyFill="1" applyBorder="1" applyAlignment="1">
      <alignment vertical="center"/>
    </xf>
    <xf numFmtId="0" fontId="13" fillId="4" borderId="2" xfId="0" applyFont="1" applyFill="1" applyBorder="1" applyAlignment="1">
      <alignment horizontal="left" vertical="center" wrapText="1"/>
    </xf>
    <xf numFmtId="0" fontId="2" fillId="4" borderId="2" xfId="3"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25" xfId="0" applyFont="1" applyBorder="1" applyAlignment="1">
      <alignment horizontal="left" vertical="center" wrapText="1"/>
    </xf>
    <xf numFmtId="0" fontId="2" fillId="0" borderId="14" xfId="0" applyFont="1" applyBorder="1" applyAlignment="1">
      <alignment horizontal="left" vertical="center" wrapText="1"/>
    </xf>
    <xf numFmtId="0" fontId="12" fillId="2" borderId="1" xfId="0" applyFont="1" applyFill="1" applyBorder="1" applyAlignment="1">
      <alignment horizontal="left" vertical="center" wrapText="1"/>
    </xf>
    <xf numFmtId="0" fontId="12" fillId="2" borderId="25" xfId="0" applyFont="1" applyFill="1" applyBorder="1" applyAlignment="1">
      <alignment horizontal="left" vertical="center" wrapText="1"/>
    </xf>
    <xf numFmtId="0" fontId="12" fillId="2" borderId="14" xfId="0" applyFont="1" applyFill="1" applyBorder="1" applyAlignment="1">
      <alignment horizontal="left" vertical="center" wrapText="1"/>
    </xf>
    <xf numFmtId="0" fontId="11" fillId="4" borderId="1" xfId="0" applyFont="1" applyFill="1" applyBorder="1" applyAlignment="1">
      <alignment horizontal="left" vertical="center" wrapText="1"/>
    </xf>
    <xf numFmtId="0" fontId="11" fillId="4" borderId="25" xfId="0" applyFont="1" applyFill="1" applyBorder="1" applyAlignment="1">
      <alignment horizontal="left" vertical="center" wrapText="1"/>
    </xf>
    <xf numFmtId="0" fontId="11" fillId="4" borderId="14" xfId="0" applyFont="1" applyFill="1" applyBorder="1" applyAlignment="1">
      <alignment horizontal="left" vertical="center" wrapText="1"/>
    </xf>
    <xf numFmtId="0" fontId="2" fillId="4" borderId="1" xfId="0" applyFont="1" applyFill="1" applyBorder="1" applyAlignment="1">
      <alignment horizontal="left" vertical="center" wrapText="1"/>
    </xf>
    <xf numFmtId="0" fontId="2" fillId="4" borderId="25" xfId="0" applyFont="1" applyFill="1" applyBorder="1" applyAlignment="1">
      <alignment horizontal="left" vertical="center" wrapText="1"/>
    </xf>
    <xf numFmtId="0" fontId="2" fillId="4" borderId="14" xfId="0" applyFont="1" applyFill="1" applyBorder="1" applyAlignment="1">
      <alignment horizontal="left" vertical="center" wrapText="1"/>
    </xf>
    <xf numFmtId="0" fontId="9" fillId="4" borderId="19" xfId="0" applyFont="1" applyFill="1" applyBorder="1" applyAlignment="1">
      <alignment horizontal="left" vertical="center"/>
    </xf>
    <xf numFmtId="0" fontId="9" fillId="4" borderId="0" xfId="0" applyFont="1" applyFill="1" applyAlignment="1">
      <alignment horizontal="left" vertical="center"/>
    </xf>
    <xf numFmtId="0" fontId="9" fillId="4" borderId="20" xfId="0" applyFont="1" applyFill="1" applyBorder="1" applyAlignment="1">
      <alignment horizontal="left" vertical="center"/>
    </xf>
    <xf numFmtId="0" fontId="9" fillId="4" borderId="11" xfId="0" applyFont="1" applyFill="1" applyBorder="1" applyAlignment="1">
      <alignment horizontal="left" vertical="center"/>
    </xf>
    <xf numFmtId="0" fontId="9" fillId="4" borderId="21" xfId="0" applyFont="1" applyFill="1" applyBorder="1" applyAlignment="1">
      <alignment horizontal="left" vertical="center"/>
    </xf>
    <xf numFmtId="0" fontId="9" fillId="4" borderId="13" xfId="0" applyFont="1" applyFill="1" applyBorder="1" applyAlignment="1">
      <alignment horizontal="left" vertical="center"/>
    </xf>
    <xf numFmtId="0" fontId="2" fillId="0" borderId="2" xfId="0" applyFont="1" applyBorder="1" applyAlignment="1">
      <alignment horizontal="left" vertical="center" wrapText="1"/>
    </xf>
    <xf numFmtId="49" fontId="2" fillId="0" borderId="2" xfId="0" applyNumberFormat="1" applyFont="1" applyBorder="1" applyAlignment="1">
      <alignment horizontal="left" vertical="center"/>
    </xf>
    <xf numFmtId="0" fontId="2" fillId="0" borderId="1"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4" xfId="0" applyFont="1" applyBorder="1" applyAlignment="1">
      <alignment horizontal="center" vertical="center" wrapText="1"/>
    </xf>
    <xf numFmtId="0" fontId="9" fillId="4" borderId="16" xfId="0" applyFont="1" applyFill="1" applyBorder="1" applyAlignment="1">
      <alignment horizontal="left" vertical="center" wrapText="1"/>
    </xf>
    <xf numFmtId="0" fontId="9" fillId="4" borderId="17" xfId="0" applyFont="1" applyFill="1" applyBorder="1" applyAlignment="1">
      <alignment horizontal="left" vertical="center" wrapText="1"/>
    </xf>
    <xf numFmtId="0" fontId="9" fillId="4" borderId="18" xfId="0" applyFont="1" applyFill="1" applyBorder="1" applyAlignment="1">
      <alignment horizontal="left" vertical="center" wrapText="1"/>
    </xf>
    <xf numFmtId="0" fontId="20" fillId="0" borderId="2" xfId="0" applyFont="1" applyBorder="1" applyAlignment="1">
      <alignment horizontal="center" vertical="center"/>
    </xf>
    <xf numFmtId="0" fontId="11" fillId="0" borderId="2" xfId="0" applyFont="1" applyBorder="1" applyAlignment="1">
      <alignment horizontal="center" vertical="top" wrapText="1"/>
    </xf>
    <xf numFmtId="0" fontId="13" fillId="0" borderId="2" xfId="0" applyFont="1" applyBorder="1" applyAlignment="1">
      <alignment horizontal="center" vertical="top" wrapText="1"/>
    </xf>
    <xf numFmtId="0" fontId="28" fillId="4" borderId="11" xfId="0" applyFont="1" applyFill="1" applyBorder="1" applyAlignment="1">
      <alignment horizontal="center" vertical="center"/>
    </xf>
    <xf numFmtId="0" fontId="28" fillId="4" borderId="21" xfId="0" applyFont="1" applyFill="1" applyBorder="1" applyAlignment="1">
      <alignment horizontal="center" vertical="center"/>
    </xf>
    <xf numFmtId="0" fontId="28" fillId="4" borderId="13" xfId="0" applyFont="1" applyFill="1" applyBorder="1" applyAlignment="1">
      <alignment horizontal="center" vertical="center"/>
    </xf>
    <xf numFmtId="0" fontId="33" fillId="4" borderId="27" xfId="0" applyFont="1" applyFill="1" applyBorder="1" applyAlignment="1">
      <alignment horizontal="left" vertical="center" wrapText="1"/>
    </xf>
    <xf numFmtId="0" fontId="33" fillId="4" borderId="24" xfId="0" applyFont="1" applyFill="1" applyBorder="1" applyAlignment="1">
      <alignment horizontal="left" vertical="center" wrapText="1"/>
    </xf>
    <xf numFmtId="0" fontId="38" fillId="0" borderId="11" xfId="0" applyFont="1" applyBorder="1" applyAlignment="1">
      <alignment horizontal="center" vertical="center"/>
    </xf>
    <xf numFmtId="0" fontId="38" fillId="0" borderId="21" xfId="0" applyFont="1" applyBorder="1" applyAlignment="1">
      <alignment horizontal="center" vertical="center"/>
    </xf>
    <xf numFmtId="0" fontId="38" fillId="0" borderId="8" xfId="0" applyFont="1" applyBorder="1" applyAlignment="1">
      <alignment horizontal="center" vertical="center"/>
    </xf>
    <xf numFmtId="0" fontId="38" fillId="0" borderId="9" xfId="0" applyFont="1" applyBorder="1" applyAlignment="1">
      <alignment horizontal="center" vertical="center"/>
    </xf>
    <xf numFmtId="0" fontId="38" fillId="4" borderId="29" xfId="0" applyFont="1" applyFill="1" applyBorder="1" applyAlignment="1">
      <alignment horizontal="left" vertical="center"/>
    </xf>
    <xf numFmtId="0" fontId="33" fillId="4" borderId="34" xfId="0" applyFont="1" applyFill="1" applyBorder="1" applyAlignment="1">
      <alignment horizontal="left" vertical="center" wrapText="1"/>
    </xf>
    <xf numFmtId="0" fontId="33" fillId="4" borderId="35" xfId="0" applyFont="1" applyFill="1" applyBorder="1" applyAlignment="1">
      <alignment horizontal="left" vertical="center" wrapText="1"/>
    </xf>
    <xf numFmtId="0" fontId="38" fillId="0" borderId="7" xfId="0" applyFont="1" applyBorder="1" applyAlignment="1">
      <alignment horizontal="center" vertical="center"/>
    </xf>
    <xf numFmtId="0" fontId="38" fillId="0" borderId="30" xfId="0" applyFont="1" applyBorder="1" applyAlignment="1">
      <alignment horizontal="center" vertical="center"/>
    </xf>
    <xf numFmtId="0" fontId="38" fillId="4" borderId="19" xfId="0" applyFont="1" applyFill="1" applyBorder="1" applyAlignment="1">
      <alignment horizontal="left" vertical="center"/>
    </xf>
    <xf numFmtId="0" fontId="38" fillId="4" borderId="0" xfId="0" applyFont="1" applyFill="1" applyAlignment="1">
      <alignment horizontal="left" vertical="center"/>
    </xf>
    <xf numFmtId="0" fontId="33" fillId="4" borderId="28" xfId="0" applyFont="1" applyFill="1" applyBorder="1" applyAlignment="1">
      <alignment horizontal="left" vertical="center" wrapText="1"/>
    </xf>
    <xf numFmtId="0" fontId="33" fillId="4" borderId="0" xfId="0" applyFont="1" applyFill="1" applyAlignment="1">
      <alignment horizontal="left" vertical="center" wrapText="1"/>
    </xf>
    <xf numFmtId="0" fontId="33" fillId="4" borderId="7" xfId="0" applyFont="1" applyFill="1" applyBorder="1" applyAlignment="1">
      <alignment horizontal="center" vertical="center" wrapText="1"/>
    </xf>
    <xf numFmtId="0" fontId="37" fillId="4" borderId="8" xfId="0" applyFont="1" applyFill="1" applyBorder="1" applyAlignment="1">
      <alignment horizontal="center" vertical="center" wrapText="1"/>
    </xf>
    <xf numFmtId="0" fontId="37" fillId="4" borderId="9" xfId="0" applyFont="1" applyFill="1" applyBorder="1" applyAlignment="1">
      <alignment horizontal="center" vertical="center" wrapText="1"/>
    </xf>
    <xf numFmtId="0" fontId="38" fillId="4" borderId="7" xfId="0" applyFont="1" applyFill="1" applyBorder="1" applyAlignment="1">
      <alignment horizontal="center" vertical="center" wrapText="1"/>
    </xf>
    <xf numFmtId="0" fontId="38" fillId="4" borderId="9" xfId="0" applyFont="1" applyFill="1" applyBorder="1" applyAlignment="1">
      <alignment horizontal="center" vertical="center" wrapText="1"/>
    </xf>
    <xf numFmtId="0" fontId="28" fillId="4" borderId="16" xfId="0" applyFont="1" applyFill="1" applyBorder="1" applyAlignment="1">
      <alignment horizontal="center" vertical="center"/>
    </xf>
    <xf numFmtId="0" fontId="28" fillId="4" borderId="17" xfId="0" applyFont="1" applyFill="1" applyBorder="1" applyAlignment="1">
      <alignment horizontal="center" vertical="center"/>
    </xf>
    <xf numFmtId="0" fontId="28" fillId="4" borderId="18" xfId="0" applyFont="1" applyFill="1" applyBorder="1" applyAlignment="1">
      <alignment horizontal="center" vertical="center"/>
    </xf>
    <xf numFmtId="0" fontId="28" fillId="4" borderId="19" xfId="0" applyFont="1" applyFill="1" applyBorder="1" applyAlignment="1">
      <alignment horizontal="center" vertical="center"/>
    </xf>
    <xf numFmtId="0" fontId="28" fillId="4" borderId="0" xfId="0" applyFont="1" applyFill="1" applyAlignment="1">
      <alignment horizontal="center" vertical="center"/>
    </xf>
    <xf numFmtId="0" fontId="28" fillId="4" borderId="20" xfId="0" applyFont="1" applyFill="1" applyBorder="1" applyAlignment="1">
      <alignment horizontal="center" vertical="center"/>
    </xf>
    <xf numFmtId="0" fontId="37" fillId="4" borderId="32" xfId="0" applyFont="1" applyFill="1" applyBorder="1" applyAlignment="1">
      <alignment horizontal="center" vertical="center"/>
    </xf>
    <xf numFmtId="0" fontId="37" fillId="4" borderId="12" xfId="0" applyFont="1" applyFill="1" applyBorder="1" applyAlignment="1">
      <alignment horizontal="center" vertical="center"/>
    </xf>
    <xf numFmtId="0" fontId="38" fillId="4" borderId="4" xfId="0" applyFont="1" applyFill="1" applyBorder="1" applyAlignment="1">
      <alignment horizontal="left" vertical="center" wrapText="1"/>
    </xf>
    <xf numFmtId="0" fontId="37" fillId="4" borderId="4" xfId="0" applyFont="1" applyFill="1" applyBorder="1" applyAlignment="1">
      <alignment horizontal="left" vertical="center" wrapText="1"/>
    </xf>
    <xf numFmtId="0" fontId="33" fillId="4" borderId="1" xfId="0" applyFont="1" applyFill="1" applyBorder="1" applyAlignment="1">
      <alignment horizontal="left" vertical="center" wrapText="1"/>
    </xf>
    <xf numFmtId="0" fontId="33" fillId="4" borderId="15" xfId="0" applyFont="1" applyFill="1" applyBorder="1" applyAlignment="1">
      <alignment horizontal="left" vertical="center" wrapText="1"/>
    </xf>
    <xf numFmtId="0" fontId="33" fillId="4" borderId="25" xfId="0" applyFont="1" applyFill="1" applyBorder="1" applyAlignment="1">
      <alignment horizontal="left" vertical="center" wrapText="1"/>
    </xf>
    <xf numFmtId="0" fontId="37" fillId="4" borderId="15" xfId="0" applyFont="1" applyFill="1" applyBorder="1" applyAlignment="1">
      <alignment horizontal="left" vertical="center" wrapText="1"/>
    </xf>
    <xf numFmtId="0" fontId="37" fillId="4" borderId="24" xfId="0" applyFont="1" applyFill="1" applyBorder="1" applyAlignment="1">
      <alignment horizontal="left" vertical="center" wrapText="1"/>
    </xf>
    <xf numFmtId="0" fontId="37" fillId="4" borderId="25" xfId="0" applyFont="1" applyFill="1" applyBorder="1" applyAlignment="1">
      <alignment horizontal="left" vertical="center" wrapText="1"/>
    </xf>
    <xf numFmtId="0" fontId="33" fillId="4" borderId="3" xfId="0" applyFont="1" applyFill="1" applyBorder="1" applyAlignment="1">
      <alignment horizontal="left" vertical="center" wrapText="1"/>
    </xf>
    <xf numFmtId="0" fontId="33" fillId="4" borderId="4" xfId="0" applyFont="1" applyFill="1" applyBorder="1" applyAlignment="1">
      <alignment horizontal="left" vertical="center" wrapText="1"/>
    </xf>
    <xf numFmtId="0" fontId="33" fillId="4" borderId="2" xfId="0" applyFont="1" applyFill="1" applyBorder="1" applyAlignment="1">
      <alignment horizontal="left" vertical="center" wrapText="1"/>
    </xf>
    <xf numFmtId="0" fontId="20" fillId="0" borderId="47" xfId="0" applyFont="1" applyBorder="1" applyAlignment="1">
      <alignment horizontal="center" vertical="center"/>
    </xf>
    <xf numFmtId="0" fontId="20" fillId="0" borderId="48" xfId="0" applyFont="1" applyBorder="1" applyAlignment="1">
      <alignment horizontal="center" vertical="center"/>
    </xf>
    <xf numFmtId="0" fontId="13" fillId="4" borderId="16" xfId="0" applyFont="1" applyFill="1" applyBorder="1" applyAlignment="1">
      <alignment horizontal="center" vertical="center"/>
    </xf>
    <xf numFmtId="0" fontId="13" fillId="4" borderId="17" xfId="0" applyFont="1" applyFill="1" applyBorder="1" applyAlignment="1">
      <alignment horizontal="center" vertical="center"/>
    </xf>
    <xf numFmtId="0" fontId="13" fillId="4" borderId="18" xfId="0" applyFont="1" applyFill="1" applyBorder="1" applyAlignment="1">
      <alignment horizontal="center" vertical="center"/>
    </xf>
    <xf numFmtId="0" fontId="13" fillId="4" borderId="19" xfId="0" applyFont="1" applyFill="1" applyBorder="1" applyAlignment="1">
      <alignment horizontal="center" vertical="center"/>
    </xf>
    <xf numFmtId="0" fontId="13" fillId="4" borderId="0" xfId="0" applyFont="1" applyFill="1" applyAlignment="1">
      <alignment horizontal="center" vertical="center"/>
    </xf>
    <xf numFmtId="0" fontId="13" fillId="4" borderId="20" xfId="0" applyFont="1" applyFill="1" applyBorder="1" applyAlignment="1">
      <alignment horizontal="center" vertical="center"/>
    </xf>
    <xf numFmtId="0" fontId="13" fillId="4" borderId="11" xfId="0" applyFont="1" applyFill="1" applyBorder="1" applyAlignment="1">
      <alignment horizontal="center" vertical="center"/>
    </xf>
    <xf numFmtId="0" fontId="13" fillId="4" borderId="21" xfId="0" applyFont="1" applyFill="1" applyBorder="1" applyAlignment="1">
      <alignment horizontal="center" vertical="center"/>
    </xf>
    <xf numFmtId="0" fontId="13" fillId="4" borderId="13" xfId="0" applyFont="1" applyFill="1" applyBorder="1" applyAlignment="1">
      <alignment horizontal="center" vertical="center"/>
    </xf>
    <xf numFmtId="9" fontId="20" fillId="0" borderId="7" xfId="0" applyNumberFormat="1" applyFont="1" applyBorder="1" applyAlignment="1">
      <alignment horizontal="center" vertical="center"/>
    </xf>
    <xf numFmtId="9" fontId="20" fillId="0" borderId="9" xfId="0" applyNumberFormat="1" applyFont="1" applyBorder="1" applyAlignment="1">
      <alignment horizontal="center" vertical="center"/>
    </xf>
    <xf numFmtId="0" fontId="20" fillId="4" borderId="11" xfId="0" applyFont="1" applyFill="1" applyBorder="1" applyAlignment="1">
      <alignment horizontal="left" vertical="center"/>
    </xf>
    <xf numFmtId="0" fontId="20" fillId="4" borderId="21" xfId="0" applyFont="1" applyFill="1" applyBorder="1" applyAlignment="1">
      <alignment horizontal="left" vertical="center"/>
    </xf>
    <xf numFmtId="0" fontId="20" fillId="4" borderId="13" xfId="0" applyFont="1" applyFill="1" applyBorder="1" applyAlignment="1">
      <alignment horizontal="left" vertical="center"/>
    </xf>
    <xf numFmtId="0" fontId="20" fillId="4" borderId="7" xfId="0" applyFont="1" applyFill="1" applyBorder="1" applyAlignment="1">
      <alignment horizontal="left" vertical="center"/>
    </xf>
    <xf numFmtId="0" fontId="20" fillId="4" borderId="8" xfId="0" applyFont="1" applyFill="1" applyBorder="1" applyAlignment="1">
      <alignment horizontal="left" vertical="center"/>
    </xf>
    <xf numFmtId="0" fontId="20" fillId="4" borderId="9" xfId="0" applyFont="1" applyFill="1" applyBorder="1" applyAlignment="1">
      <alignment horizontal="left" vertical="center"/>
    </xf>
    <xf numFmtId="0" fontId="13" fillId="0" borderId="44" xfId="0" applyFont="1" applyBorder="1" applyAlignment="1">
      <alignment horizontal="center" vertical="center"/>
    </xf>
    <xf numFmtId="0" fontId="13" fillId="0" borderId="2" xfId="0" applyFont="1" applyBorder="1" applyAlignment="1">
      <alignment horizontal="center" vertical="center"/>
    </xf>
    <xf numFmtId="49" fontId="13" fillId="0" borderId="44" xfId="0" applyNumberFormat="1" applyFont="1" applyBorder="1" applyAlignment="1">
      <alignment horizontal="center" vertical="center"/>
    </xf>
    <xf numFmtId="49" fontId="13" fillId="0" borderId="2" xfId="0" applyNumberFormat="1" applyFont="1" applyBorder="1" applyAlignment="1">
      <alignment horizontal="center" vertical="center"/>
    </xf>
    <xf numFmtId="164" fontId="13" fillId="0" borderId="44" xfId="0" applyNumberFormat="1" applyFont="1" applyBorder="1" applyAlignment="1">
      <alignment horizontal="center" vertical="center"/>
    </xf>
    <xf numFmtId="164" fontId="13" fillId="0" borderId="2" xfId="0" applyNumberFormat="1" applyFont="1" applyBorder="1" applyAlignment="1">
      <alignment horizontal="center" vertical="center"/>
    </xf>
    <xf numFmtId="9" fontId="13" fillId="0" borderId="44" xfId="0" applyNumberFormat="1" applyFont="1" applyBorder="1" applyAlignment="1">
      <alignment horizontal="center" vertical="center"/>
    </xf>
    <xf numFmtId="9" fontId="13" fillId="0" borderId="2" xfId="0" applyNumberFormat="1" applyFont="1" applyBorder="1" applyAlignment="1">
      <alignment horizontal="center" vertical="center"/>
    </xf>
    <xf numFmtId="0" fontId="13" fillId="2" borderId="2" xfId="0" applyFont="1" applyFill="1" applyBorder="1" applyAlignment="1">
      <alignment horizontal="center" vertical="center"/>
    </xf>
    <xf numFmtId="0" fontId="13" fillId="2" borderId="32" xfId="0" applyFont="1" applyFill="1" applyBorder="1" applyAlignment="1">
      <alignment horizontal="center" vertical="center"/>
    </xf>
    <xf numFmtId="49" fontId="13" fillId="0" borderId="32" xfId="0" applyNumberFormat="1" applyFont="1" applyBorder="1" applyAlignment="1">
      <alignment horizontal="center" vertical="center"/>
    </xf>
    <xf numFmtId="49" fontId="13" fillId="2" borderId="2" xfId="0" applyNumberFormat="1" applyFont="1" applyFill="1" applyBorder="1" applyAlignment="1">
      <alignment horizontal="center" vertical="center"/>
    </xf>
    <xf numFmtId="49" fontId="13" fillId="2" borderId="32" xfId="0" applyNumberFormat="1" applyFont="1" applyFill="1" applyBorder="1" applyAlignment="1">
      <alignment horizontal="center" vertical="center"/>
    </xf>
    <xf numFmtId="164" fontId="13" fillId="2" borderId="2" xfId="0" applyNumberFormat="1" applyFont="1" applyFill="1" applyBorder="1" applyAlignment="1">
      <alignment horizontal="center" vertical="center"/>
    </xf>
    <xf numFmtId="164" fontId="13" fillId="2" borderId="32" xfId="0" applyNumberFormat="1" applyFont="1" applyFill="1" applyBorder="1" applyAlignment="1">
      <alignment horizontal="center" vertical="center"/>
    </xf>
    <xf numFmtId="0" fontId="13" fillId="0" borderId="35" xfId="0" applyFont="1" applyBorder="1" applyAlignment="1">
      <alignment horizontal="left" vertical="center" wrapText="1"/>
    </xf>
    <xf numFmtId="164" fontId="20" fillId="0" borderId="44" xfId="0" applyNumberFormat="1" applyFont="1" applyBorder="1" applyAlignment="1">
      <alignment horizontal="center" vertical="center"/>
    </xf>
    <xf numFmtId="164" fontId="20" fillId="0" borderId="2" xfId="0" applyNumberFormat="1" applyFont="1" applyBorder="1" applyAlignment="1">
      <alignment horizontal="center" vertical="center"/>
    </xf>
    <xf numFmtId="9" fontId="13" fillId="2" borderId="32" xfId="0" applyNumberFormat="1" applyFont="1" applyFill="1" applyBorder="1" applyAlignment="1">
      <alignment horizontal="center" vertical="center"/>
    </xf>
    <xf numFmtId="9" fontId="13" fillId="2" borderId="23" xfId="0" applyNumberFormat="1" applyFont="1" applyFill="1" applyBorder="1" applyAlignment="1">
      <alignment horizontal="center" vertical="center"/>
    </xf>
    <xf numFmtId="164" fontId="13" fillId="2" borderId="1" xfId="0" applyNumberFormat="1" applyFont="1" applyFill="1" applyBorder="1" applyAlignment="1">
      <alignment horizontal="center" vertical="center"/>
    </xf>
    <xf numFmtId="164" fontId="13" fillId="2" borderId="27" xfId="0" applyNumberFormat="1" applyFont="1" applyFill="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0" fillId="0" borderId="9" xfId="0" applyFont="1" applyBorder="1" applyAlignment="1">
      <alignment horizontal="center" vertical="center"/>
    </xf>
    <xf numFmtId="164" fontId="20" fillId="4" borderId="8" xfId="0" applyNumberFormat="1" applyFont="1" applyFill="1" applyBorder="1" applyAlignment="1">
      <alignment horizontal="left" vertical="center"/>
    </xf>
    <xf numFmtId="164" fontId="20" fillId="4" borderId="9" xfId="0" applyNumberFormat="1" applyFont="1" applyFill="1" applyBorder="1" applyAlignment="1">
      <alignment horizontal="left" vertical="center"/>
    </xf>
    <xf numFmtId="49" fontId="13" fillId="0" borderId="12" xfId="0" applyNumberFormat="1" applyFont="1" applyBorder="1" applyAlignment="1">
      <alignment horizontal="center" vertical="center"/>
    </xf>
    <xf numFmtId="9" fontId="13" fillId="2" borderId="12" xfId="0" applyNumberFormat="1" applyFont="1" applyFill="1" applyBorder="1" applyAlignment="1">
      <alignment horizontal="center" vertical="center"/>
    </xf>
    <xf numFmtId="164" fontId="13" fillId="2" borderId="23" xfId="0" applyNumberFormat="1" applyFont="1" applyFill="1" applyBorder="1" applyAlignment="1">
      <alignment horizontal="center" vertical="center"/>
    </xf>
    <xf numFmtId="164" fontId="13" fillId="2" borderId="12" xfId="0" applyNumberFormat="1" applyFont="1" applyFill="1" applyBorder="1" applyAlignment="1">
      <alignment horizontal="center" vertical="center"/>
    </xf>
    <xf numFmtId="164" fontId="13" fillId="2" borderId="28" xfId="0" applyNumberFormat="1" applyFont="1" applyFill="1" applyBorder="1" applyAlignment="1">
      <alignment horizontal="center" vertical="center"/>
    </xf>
    <xf numFmtId="164" fontId="13" fillId="2" borderId="3" xfId="0" applyNumberFormat="1" applyFont="1" applyFill="1" applyBorder="1" applyAlignment="1">
      <alignment horizontal="center" vertical="center"/>
    </xf>
    <xf numFmtId="0" fontId="2" fillId="4" borderId="3" xfId="0" applyFont="1" applyFill="1" applyBorder="1" applyAlignment="1">
      <alignment horizontal="left" vertical="center" wrapText="1"/>
    </xf>
    <xf numFmtId="0" fontId="2" fillId="4" borderId="4" xfId="0" applyFont="1" applyFill="1" applyBorder="1" applyAlignment="1">
      <alignment horizontal="left" vertical="center" wrapText="1"/>
    </xf>
    <xf numFmtId="0" fontId="13" fillId="2" borderId="2" xfId="0" applyFont="1" applyFill="1" applyBorder="1" applyAlignment="1">
      <alignment horizontal="left" vertical="center"/>
    </xf>
    <xf numFmtId="0" fontId="13" fillId="0" borderId="2" xfId="0" applyFont="1" applyBorder="1" applyAlignment="1">
      <alignment horizontal="left" vertical="center"/>
    </xf>
    <xf numFmtId="164" fontId="13" fillId="0" borderId="32" xfId="0" applyNumberFormat="1" applyFont="1" applyBorder="1" applyAlignment="1">
      <alignment horizontal="center" vertical="center"/>
    </xf>
    <xf numFmtId="164" fontId="13" fillId="0" borderId="12" xfId="0" applyNumberFormat="1" applyFont="1" applyBorder="1" applyAlignment="1">
      <alignment horizontal="center" vertical="center"/>
    </xf>
    <xf numFmtId="164" fontId="20" fillId="2" borderId="2" xfId="0" applyNumberFormat="1" applyFont="1" applyFill="1" applyBorder="1" applyAlignment="1">
      <alignment horizontal="center" vertical="center"/>
    </xf>
    <xf numFmtId="9" fontId="13" fillId="2" borderId="2" xfId="0" applyNumberFormat="1" applyFont="1" applyFill="1" applyBorder="1" applyAlignment="1">
      <alignment horizontal="center" vertical="center"/>
    </xf>
    <xf numFmtId="0" fontId="13" fillId="4" borderId="27" xfId="0" applyFont="1" applyFill="1" applyBorder="1" applyAlignment="1">
      <alignment horizontal="center" vertical="center" wrapText="1"/>
    </xf>
    <xf numFmtId="0" fontId="13" fillId="4" borderId="24" xfId="0" applyFont="1" applyFill="1" applyBorder="1" applyAlignment="1">
      <alignment horizontal="center" vertical="center" wrapText="1"/>
    </xf>
    <xf numFmtId="164" fontId="13" fillId="0" borderId="23" xfId="0" applyNumberFormat="1" applyFont="1" applyBorder="1" applyAlignment="1">
      <alignment horizontal="center" vertical="center"/>
    </xf>
    <xf numFmtId="0" fontId="13" fillId="0" borderId="32" xfId="0" applyFont="1" applyBorder="1" applyAlignment="1">
      <alignment horizontal="center" vertical="center"/>
    </xf>
    <xf numFmtId="0" fontId="13" fillId="0" borderId="12" xfId="0" applyFont="1" applyBorder="1" applyAlignment="1">
      <alignment horizontal="center" vertical="center"/>
    </xf>
    <xf numFmtId="0" fontId="13" fillId="0" borderId="23" xfId="0" applyFont="1" applyBorder="1" applyAlignment="1">
      <alignment horizontal="center" vertical="center"/>
    </xf>
    <xf numFmtId="0" fontId="13" fillId="0" borderId="2" xfId="0" applyFont="1" applyBorder="1" applyAlignment="1">
      <alignment vertical="center"/>
    </xf>
    <xf numFmtId="0" fontId="20" fillId="4" borderId="24" xfId="0" applyFont="1" applyFill="1" applyBorder="1" applyAlignment="1">
      <alignment vertical="center"/>
    </xf>
    <xf numFmtId="0" fontId="13" fillId="4" borderId="24" xfId="0" applyFont="1" applyFill="1" applyBorder="1" applyAlignment="1">
      <alignment vertical="center"/>
    </xf>
    <xf numFmtId="164" fontId="13" fillId="0" borderId="1" xfId="0" applyNumberFormat="1" applyFont="1" applyBorder="1" applyAlignment="1">
      <alignment horizontal="center" vertical="center"/>
    </xf>
    <xf numFmtId="49" fontId="13" fillId="0" borderId="2" xfId="0" applyNumberFormat="1" applyFont="1" applyBorder="1" applyAlignment="1">
      <alignment vertical="center"/>
    </xf>
    <xf numFmtId="9" fontId="13" fillId="0" borderId="2" xfId="0" applyNumberFormat="1" applyFont="1" applyBorder="1" applyAlignment="1">
      <alignment vertical="center"/>
    </xf>
    <xf numFmtId="164" fontId="13" fillId="0" borderId="2" xfId="0" applyNumberFormat="1" applyFont="1" applyBorder="1" applyAlignment="1">
      <alignment vertical="center"/>
    </xf>
    <xf numFmtId="0" fontId="2" fillId="5" borderId="2" xfId="0" applyFont="1" applyFill="1" applyBorder="1" applyAlignment="1">
      <alignment horizontal="center" vertical="center" wrapText="1"/>
    </xf>
    <xf numFmtId="0" fontId="22" fillId="0" borderId="2" xfId="0" applyFont="1" applyBorder="1" applyAlignment="1">
      <alignment horizontal="center" vertical="center" wrapText="1"/>
    </xf>
    <xf numFmtId="0" fontId="22" fillId="0" borderId="32"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12" xfId="0" applyFont="1" applyBorder="1" applyAlignment="1">
      <alignment horizontal="center" vertical="center" wrapText="1"/>
    </xf>
    <xf numFmtId="49" fontId="13" fillId="0" borderId="23" xfId="0" applyNumberFormat="1" applyFont="1" applyBorder="1" applyAlignment="1">
      <alignment horizontal="center" vertical="center"/>
    </xf>
    <xf numFmtId="49" fontId="13" fillId="0" borderId="12" xfId="0" applyNumberFormat="1" applyFont="1" applyBorder="1" applyAlignment="1">
      <alignment vertical="center"/>
    </xf>
    <xf numFmtId="164" fontId="20" fillId="0" borderId="12" xfId="0" applyNumberFormat="1" applyFont="1" applyBorder="1" applyAlignment="1">
      <alignment horizontal="center" vertical="center"/>
    </xf>
    <xf numFmtId="9" fontId="13" fillId="0" borderId="12" xfId="0" applyNumberFormat="1" applyFont="1" applyBorder="1" applyAlignment="1">
      <alignment horizontal="center" vertical="center"/>
    </xf>
    <xf numFmtId="0" fontId="22" fillId="0" borderId="28" xfId="0" applyFont="1" applyBorder="1" applyAlignment="1">
      <alignment horizontal="center" vertical="center" wrapText="1"/>
    </xf>
    <xf numFmtId="0" fontId="22" fillId="0" borderId="0" xfId="0" applyFont="1" applyAlignment="1">
      <alignment horizontal="center" vertical="center" wrapText="1"/>
    </xf>
    <xf numFmtId="0" fontId="44" fillId="4" borderId="19" xfId="0" applyFont="1" applyFill="1" applyBorder="1" applyAlignment="1">
      <alignment horizontal="center" vertical="center"/>
    </xf>
    <xf numFmtId="0" fontId="44" fillId="4" borderId="0" xfId="0" applyFont="1" applyFill="1" applyAlignment="1">
      <alignment horizontal="center" vertical="center"/>
    </xf>
    <xf numFmtId="0" fontId="44" fillId="4" borderId="20" xfId="0" applyFont="1" applyFill="1" applyBorder="1" applyAlignment="1">
      <alignment horizontal="center" vertical="center"/>
    </xf>
    <xf numFmtId="0" fontId="44" fillId="4" borderId="11" xfId="0" applyFont="1" applyFill="1" applyBorder="1" applyAlignment="1">
      <alignment horizontal="center" vertical="center"/>
    </xf>
    <xf numFmtId="0" fontId="44" fillId="4" borderId="21" xfId="0" applyFont="1" applyFill="1" applyBorder="1" applyAlignment="1">
      <alignment horizontal="center" vertical="center"/>
    </xf>
    <xf numFmtId="0" fontId="44" fillId="4" borderId="13" xfId="0" applyFont="1" applyFill="1" applyBorder="1" applyAlignment="1">
      <alignment horizontal="center" vertical="center"/>
    </xf>
    <xf numFmtId="0" fontId="41" fillId="0" borderId="1" xfId="0" applyFont="1" applyBorder="1" applyAlignment="1">
      <alignment horizontal="center" vertical="center" wrapText="1"/>
    </xf>
    <xf numFmtId="0" fontId="42" fillId="0" borderId="4" xfId="0" applyFont="1" applyBorder="1" applyAlignment="1">
      <alignment horizontal="center" vertical="center" wrapText="1"/>
    </xf>
    <xf numFmtId="0" fontId="42" fillId="0" borderId="5" xfId="0" applyFont="1" applyBorder="1" applyAlignment="1">
      <alignment horizontal="center" vertical="center" wrapText="1"/>
    </xf>
    <xf numFmtId="0" fontId="26" fillId="4" borderId="1" xfId="0" applyFont="1" applyFill="1" applyBorder="1" applyAlignment="1">
      <alignment horizontal="left" vertical="center" wrapText="1"/>
    </xf>
    <xf numFmtId="0" fontId="26" fillId="4" borderId="25" xfId="0" applyFont="1" applyFill="1" applyBorder="1" applyAlignment="1">
      <alignment horizontal="left" vertical="center" wrapText="1"/>
    </xf>
    <xf numFmtId="0" fontId="26" fillId="4" borderId="6" xfId="0" applyFont="1" applyFill="1" applyBorder="1" applyAlignment="1">
      <alignment horizontal="left" vertical="center" wrapText="1"/>
    </xf>
    <xf numFmtId="0" fontId="33" fillId="0" borderId="7" xfId="0" applyFont="1" applyBorder="1" applyAlignment="1">
      <alignment horizontal="center" vertical="center" wrapText="1"/>
    </xf>
    <xf numFmtId="0" fontId="37" fillId="0" borderId="8" xfId="0" applyFont="1" applyBorder="1" applyAlignment="1">
      <alignment horizontal="center" vertical="center" wrapText="1"/>
    </xf>
    <xf numFmtId="0" fontId="37" fillId="0" borderId="9" xfId="0" applyFont="1" applyBorder="1" applyAlignment="1">
      <alignment horizontal="center" vertical="center" wrapText="1"/>
    </xf>
    <xf numFmtId="0" fontId="26" fillId="4" borderId="4" xfId="0" applyFont="1" applyFill="1" applyBorder="1" applyAlignment="1">
      <alignment horizontal="left" vertical="center" wrapText="1"/>
    </xf>
    <xf numFmtId="0" fontId="26" fillId="4" borderId="5" xfId="0" applyFont="1" applyFill="1" applyBorder="1" applyAlignment="1">
      <alignment horizontal="left" vertical="center" wrapText="1"/>
    </xf>
    <xf numFmtId="0" fontId="33" fillId="0" borderId="8" xfId="0" applyFont="1" applyBorder="1" applyAlignment="1">
      <alignment horizontal="center" vertical="center" wrapText="1"/>
    </xf>
    <xf numFmtId="0" fontId="33" fillId="0" borderId="9" xfId="0" applyFont="1" applyBorder="1" applyAlignment="1">
      <alignment horizontal="center" vertical="center" wrapText="1"/>
    </xf>
    <xf numFmtId="0" fontId="44" fillId="4" borderId="16" xfId="0" applyFont="1" applyFill="1" applyBorder="1" applyAlignment="1">
      <alignment horizontal="center" vertical="center"/>
    </xf>
    <xf numFmtId="0" fontId="44" fillId="4" borderId="17" xfId="0" applyFont="1" applyFill="1" applyBorder="1" applyAlignment="1">
      <alignment horizontal="center" vertical="center"/>
    </xf>
    <xf numFmtId="0" fontId="44" fillId="4" borderId="18" xfId="0" applyFont="1" applyFill="1" applyBorder="1" applyAlignment="1">
      <alignment horizontal="center" vertical="center"/>
    </xf>
    <xf numFmtId="0" fontId="5" fillId="4" borderId="3" xfId="0" applyFont="1" applyFill="1" applyBorder="1" applyAlignment="1">
      <alignment horizontal="left" vertical="center" wrapText="1"/>
    </xf>
    <xf numFmtId="0" fontId="5" fillId="4" borderId="4" xfId="0" applyFont="1" applyFill="1" applyBorder="1" applyAlignment="1">
      <alignment horizontal="left" vertical="center" wrapText="1"/>
    </xf>
    <xf numFmtId="0" fontId="5" fillId="4" borderId="0" xfId="0" applyFont="1" applyFill="1" applyAlignment="1">
      <alignment horizontal="left" vertical="center" wrapText="1"/>
    </xf>
    <xf numFmtId="0" fontId="5" fillId="4" borderId="36" xfId="0" applyFont="1" applyFill="1" applyBorder="1" applyAlignment="1">
      <alignment horizontal="left" vertical="center" wrapText="1"/>
    </xf>
    <xf numFmtId="0" fontId="33" fillId="4" borderId="6" xfId="0" applyFont="1" applyFill="1" applyBorder="1" applyAlignment="1">
      <alignment horizontal="left" vertical="center" wrapText="1"/>
    </xf>
    <xf numFmtId="9" fontId="38" fillId="0" borderId="11" xfId="0" applyNumberFormat="1" applyFont="1" applyBorder="1" applyAlignment="1">
      <alignment horizontal="center" vertical="center"/>
    </xf>
    <xf numFmtId="9" fontId="38" fillId="0" borderId="13" xfId="0" applyNumberFormat="1" applyFont="1" applyBorder="1" applyAlignment="1">
      <alignment horizontal="center" vertical="center"/>
    </xf>
    <xf numFmtId="0" fontId="33" fillId="4" borderId="12" xfId="0" applyFont="1" applyFill="1" applyBorder="1" applyAlignment="1">
      <alignment horizontal="left" vertical="center" wrapText="1"/>
    </xf>
    <xf numFmtId="0" fontId="37" fillId="0" borderId="2" xfId="0" applyFont="1" applyBorder="1" applyAlignment="1">
      <alignment horizontal="center" vertical="center" wrapText="1"/>
    </xf>
    <xf numFmtId="0" fontId="33" fillId="4" borderId="26" xfId="0" applyFont="1" applyFill="1" applyBorder="1" applyAlignment="1">
      <alignment horizontal="left" vertical="center" wrapText="1"/>
    </xf>
    <xf numFmtId="0" fontId="33" fillId="4" borderId="5" xfId="0" applyFont="1" applyFill="1" applyBorder="1" applyAlignment="1">
      <alignment horizontal="left" vertical="center" wrapText="1"/>
    </xf>
    <xf numFmtId="0" fontId="38" fillId="4" borderId="29" xfId="0" applyFont="1" applyFill="1" applyBorder="1" applyAlignment="1">
      <alignment horizontal="left" vertical="center" wrapText="1"/>
    </xf>
    <xf numFmtId="0" fontId="41" fillId="4" borderId="1" xfId="0" applyFont="1" applyFill="1" applyBorder="1" applyAlignment="1">
      <alignment horizontal="left" vertical="center" wrapText="1"/>
    </xf>
    <xf numFmtId="0" fontId="41" fillId="4" borderId="25" xfId="0" applyFont="1" applyFill="1" applyBorder="1" applyAlignment="1">
      <alignment horizontal="left" vertical="center" wrapText="1"/>
    </xf>
    <xf numFmtId="0" fontId="4" fillId="4" borderId="11" xfId="0" applyFont="1" applyFill="1" applyBorder="1" applyAlignment="1">
      <alignment horizontal="left" vertical="center"/>
    </xf>
    <xf numFmtId="0" fontId="4" fillId="4" borderId="21" xfId="0" applyFont="1" applyFill="1" applyBorder="1" applyAlignment="1">
      <alignment horizontal="left" vertical="center"/>
    </xf>
    <xf numFmtId="0" fontId="4" fillId="4" borderId="13" xfId="0" applyFont="1" applyFill="1" applyBorder="1" applyAlignment="1">
      <alignment horizontal="left" vertical="center"/>
    </xf>
    <xf numFmtId="0" fontId="13" fillId="4" borderId="25" xfId="0" applyFont="1" applyFill="1" applyBorder="1" applyAlignment="1">
      <alignment horizontal="left" vertical="center" wrapText="1"/>
    </xf>
    <xf numFmtId="0" fontId="13" fillId="4" borderId="6" xfId="0" applyFont="1" applyFill="1" applyBorder="1" applyAlignment="1">
      <alignment horizontal="left" vertical="center" wrapText="1"/>
    </xf>
    <xf numFmtId="0" fontId="2" fillId="4" borderId="5" xfId="0" applyFont="1" applyFill="1" applyBorder="1" applyAlignment="1">
      <alignment horizontal="left" vertical="center" wrapText="1"/>
    </xf>
    <xf numFmtId="0" fontId="13" fillId="4" borderId="24" xfId="0" applyFont="1" applyFill="1" applyBorder="1" applyAlignment="1">
      <alignment horizontal="left" vertical="center" wrapText="1"/>
    </xf>
    <xf numFmtId="0" fontId="13" fillId="4" borderId="26" xfId="0" applyFont="1" applyFill="1" applyBorder="1" applyAlignment="1">
      <alignment horizontal="left" vertical="center" wrapText="1"/>
    </xf>
    <xf numFmtId="0" fontId="4" fillId="4" borderId="16" xfId="0" applyFont="1" applyFill="1" applyBorder="1" applyAlignment="1">
      <alignment horizontal="left" vertical="center" wrapText="1"/>
    </xf>
    <xf numFmtId="0" fontId="4" fillId="4" borderId="17" xfId="0" applyFont="1" applyFill="1" applyBorder="1" applyAlignment="1">
      <alignment horizontal="left" vertical="center" wrapText="1"/>
    </xf>
    <xf numFmtId="0" fontId="4" fillId="4" borderId="18" xfId="0" applyFont="1" applyFill="1" applyBorder="1" applyAlignment="1">
      <alignment horizontal="left" vertical="center" wrapText="1"/>
    </xf>
    <xf numFmtId="0" fontId="4" fillId="4" borderId="19" xfId="0" applyFont="1" applyFill="1" applyBorder="1" applyAlignment="1">
      <alignment horizontal="left" vertical="center"/>
    </xf>
    <xf numFmtId="0" fontId="4" fillId="4" borderId="0" xfId="0" applyFont="1" applyFill="1" applyAlignment="1">
      <alignment horizontal="left" vertical="center"/>
    </xf>
    <xf numFmtId="0" fontId="4" fillId="4" borderId="20" xfId="0" applyFont="1" applyFill="1" applyBorder="1" applyAlignment="1">
      <alignment horizontal="left" vertical="center"/>
    </xf>
    <xf numFmtId="0" fontId="20" fillId="4" borderId="2" xfId="0" applyFont="1" applyFill="1" applyBorder="1" applyAlignment="1">
      <alignment horizontal="left" vertical="center"/>
    </xf>
    <xf numFmtId="0" fontId="2" fillId="4" borderId="6" xfId="0" applyFont="1" applyFill="1" applyBorder="1" applyAlignment="1">
      <alignment horizontal="left" vertical="center" wrapText="1"/>
    </xf>
    <xf numFmtId="164" fontId="13" fillId="0" borderId="28" xfId="0" applyNumberFormat="1" applyFont="1" applyBorder="1" applyAlignment="1">
      <alignment horizontal="center" vertical="center"/>
    </xf>
    <xf numFmtId="164" fontId="13" fillId="0" borderId="3" xfId="0" applyNumberFormat="1" applyFont="1" applyBorder="1" applyAlignment="1">
      <alignment horizontal="center" vertical="center"/>
    </xf>
    <xf numFmtId="164" fontId="20" fillId="0" borderId="19" xfId="0" applyNumberFormat="1" applyFont="1" applyBorder="1" applyAlignment="1">
      <alignment horizontal="center" vertical="center"/>
    </xf>
    <xf numFmtId="164" fontId="20" fillId="0" borderId="11" xfId="0" applyNumberFormat="1" applyFont="1" applyBorder="1" applyAlignment="1">
      <alignment horizontal="center" vertical="center"/>
    </xf>
    <xf numFmtId="164" fontId="20" fillId="0" borderId="50" xfId="0" applyNumberFormat="1" applyFont="1" applyBorder="1" applyAlignment="1">
      <alignment horizontal="center" vertical="center"/>
    </xf>
    <xf numFmtId="164" fontId="20" fillId="0" borderId="31" xfId="0" applyNumberFormat="1" applyFont="1" applyBorder="1" applyAlignment="1">
      <alignment horizontal="center" vertical="center"/>
    </xf>
    <xf numFmtId="0" fontId="13" fillId="4" borderId="14" xfId="0" applyFont="1" applyFill="1" applyBorder="1" applyAlignment="1">
      <alignment horizontal="left" vertical="center" wrapText="1"/>
    </xf>
    <xf numFmtId="0" fontId="22" fillId="0" borderId="54" xfId="0" applyFont="1" applyBorder="1" applyAlignment="1">
      <alignment horizontal="center" vertical="center" wrapText="1"/>
    </xf>
    <xf numFmtId="0" fontId="22" fillId="0" borderId="57" xfId="0" applyFont="1" applyBorder="1" applyAlignment="1">
      <alignment horizontal="center" vertical="center" wrapText="1"/>
    </xf>
    <xf numFmtId="0" fontId="22" fillId="0" borderId="58" xfId="0" applyFont="1" applyBorder="1" applyAlignment="1">
      <alignment horizontal="center" vertical="center" wrapText="1"/>
    </xf>
    <xf numFmtId="0" fontId="2" fillId="4" borderId="24" xfId="0" applyFont="1" applyFill="1" applyBorder="1" applyAlignment="1">
      <alignment horizontal="left" vertical="center" wrapText="1"/>
    </xf>
    <xf numFmtId="0" fontId="2" fillId="4" borderId="26" xfId="0" applyFont="1" applyFill="1" applyBorder="1" applyAlignment="1">
      <alignment horizontal="left" vertical="center" wrapText="1"/>
    </xf>
    <xf numFmtId="0" fontId="2" fillId="4" borderId="27" xfId="0" applyFont="1" applyFill="1" applyBorder="1" applyAlignment="1">
      <alignment horizontal="left" vertical="center" wrapText="1"/>
    </xf>
    <xf numFmtId="0" fontId="2" fillId="4" borderId="0" xfId="0" applyFont="1" applyFill="1" applyAlignment="1">
      <alignment horizontal="left" vertical="center" wrapText="1"/>
    </xf>
    <xf numFmtId="0" fontId="2" fillId="4" borderId="36" xfId="0" applyFont="1" applyFill="1" applyBorder="1" applyAlignment="1">
      <alignment horizontal="left" vertical="center" wrapText="1"/>
    </xf>
    <xf numFmtId="0" fontId="2" fillId="0" borderId="7"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9" xfId="0" applyFont="1" applyBorder="1" applyAlignment="1">
      <alignment horizontal="center" vertical="center" wrapText="1"/>
    </xf>
    <xf numFmtId="0" fontId="2" fillId="4" borderId="45" xfId="0" applyFont="1" applyFill="1" applyBorder="1" applyAlignment="1">
      <alignment horizontal="left" vertical="center" wrapText="1"/>
    </xf>
    <xf numFmtId="0" fontId="2" fillId="4" borderId="29" xfId="0" applyFont="1" applyFill="1" applyBorder="1" applyAlignment="1">
      <alignment horizontal="left" vertical="center" wrapText="1"/>
    </xf>
    <xf numFmtId="0" fontId="2" fillId="4" borderId="51" xfId="0" applyFont="1" applyFill="1" applyBorder="1" applyAlignment="1">
      <alignment horizontal="left" vertical="center" wrapText="1"/>
    </xf>
    <xf numFmtId="0" fontId="3" fillId="4" borderId="19" xfId="0" applyFont="1" applyFill="1" applyBorder="1" applyAlignment="1">
      <alignment horizontal="center" vertical="center"/>
    </xf>
    <xf numFmtId="0" fontId="3" fillId="4" borderId="0" xfId="0" applyFont="1" applyFill="1" applyAlignment="1">
      <alignment horizontal="center" vertical="center"/>
    </xf>
    <xf numFmtId="0" fontId="3" fillId="4" borderId="20"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21" xfId="0" applyFont="1" applyFill="1" applyBorder="1" applyAlignment="1">
      <alignment horizontal="center" vertical="center"/>
    </xf>
    <xf numFmtId="0" fontId="3" fillId="4" borderId="13" xfId="0" applyFont="1" applyFill="1" applyBorder="1" applyAlignment="1">
      <alignment horizontal="center" vertical="center"/>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24" fillId="4" borderId="16" xfId="0" applyFont="1" applyFill="1" applyBorder="1" applyAlignment="1">
      <alignment horizontal="center" vertical="center" wrapText="1"/>
    </xf>
    <xf numFmtId="0" fontId="24" fillId="4" borderId="17"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38" fillId="4" borderId="20" xfId="0" applyFont="1" applyFill="1" applyBorder="1" applyAlignment="1">
      <alignment horizontal="left" vertical="center"/>
    </xf>
    <xf numFmtId="0" fontId="33" fillId="4" borderId="1" xfId="0" applyFont="1" applyFill="1" applyBorder="1" applyAlignment="1">
      <alignment horizontal="center" vertical="center" wrapText="1"/>
    </xf>
    <xf numFmtId="0" fontId="33" fillId="4" borderId="25" xfId="0" applyFont="1" applyFill="1" applyBorder="1" applyAlignment="1">
      <alignment horizontal="center" vertical="center" wrapText="1"/>
    </xf>
    <xf numFmtId="0" fontId="33" fillId="0" borderId="16" xfId="0" applyFont="1" applyBorder="1" applyAlignment="1">
      <alignment horizontal="center" vertical="center" wrapText="1"/>
    </xf>
    <xf numFmtId="0" fontId="37" fillId="0" borderId="17" xfId="0" applyFont="1" applyBorder="1" applyAlignment="1">
      <alignment horizontal="center" vertical="center" wrapText="1"/>
    </xf>
    <xf numFmtId="0" fontId="37" fillId="0" borderId="18" xfId="0" applyFont="1" applyBorder="1" applyAlignment="1">
      <alignment horizontal="center" vertical="center" wrapText="1"/>
    </xf>
    <xf numFmtId="0" fontId="22" fillId="0" borderId="2" xfId="0" applyFont="1" applyBorder="1" applyAlignment="1">
      <alignment horizontal="center" wrapText="1"/>
    </xf>
    <xf numFmtId="0" fontId="22" fillId="0" borderId="14" xfId="0" applyFont="1" applyBorder="1" applyAlignment="1">
      <alignment horizontal="center" wrapText="1"/>
    </xf>
  </cellXfs>
  <cellStyles count="7">
    <cellStyle name="Normalny" xfId="0" builtinId="0"/>
    <cellStyle name="Normalny 2" xfId="4" xr:uid="{BF1A6C94-6D22-471F-AD18-8A602659496E}"/>
    <cellStyle name="Normalny 2 2" xfId="6" xr:uid="{0FF8CA44-E0F9-4A7D-A236-4FB2BCB18955}"/>
    <cellStyle name="Normalny 3" xfId="5" xr:uid="{889A8918-3D11-4BA8-99A8-5813A18535DD}"/>
    <cellStyle name="Normalny_Arkusz1" xfId="3" xr:uid="{C97E7B0D-3992-439A-B242-46B378B12462}"/>
    <cellStyle name="Procentowy" xfId="2" builtinId="5"/>
    <cellStyle name="Walutowy"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D6838-1BC8-4B7D-BB32-7AC3BC2C500C}">
  <sheetPr>
    <tabColor rgb="FFFF0000"/>
  </sheetPr>
  <dimension ref="A1:O184"/>
  <sheetViews>
    <sheetView view="pageLayout" topLeftCell="A173" zoomScaleNormal="87" workbookViewId="0">
      <selection activeCell="I137" sqref="I137"/>
    </sheetView>
  </sheetViews>
  <sheetFormatPr defaultColWidth="9.140625" defaultRowHeight="16.5" x14ac:dyDescent="0.25"/>
  <cols>
    <col min="1" max="1" width="3.28515625" style="5" customWidth="1"/>
    <col min="2" max="2" width="43.5703125" style="5" customWidth="1"/>
    <col min="3" max="3" width="5" style="5" bestFit="1" customWidth="1"/>
    <col min="4" max="4" width="5.42578125" style="5" bestFit="1" customWidth="1"/>
    <col min="5" max="5" width="6.5703125" style="5" customWidth="1"/>
    <col min="6" max="6" width="10.140625" style="5" customWidth="1"/>
    <col min="7" max="7" width="9.85546875" style="5" customWidth="1"/>
    <col min="8" max="8" width="7.5703125" style="6" customWidth="1"/>
    <col min="9" max="9" width="6.85546875" style="7" bestFit="1" customWidth="1"/>
    <col min="10" max="10" width="7" style="5" customWidth="1"/>
    <col min="11" max="11" width="6.7109375" style="5" customWidth="1"/>
    <col min="12" max="12" width="11.7109375" style="4" customWidth="1"/>
    <col min="13" max="13" width="10" style="75" customWidth="1"/>
    <col min="14" max="15" width="9.140625" style="1"/>
    <col min="16" max="16" width="9.140625" style="1" customWidth="1"/>
    <col min="17" max="16384" width="9.140625" style="1"/>
  </cols>
  <sheetData>
    <row r="1" spans="1:13" ht="78" customHeight="1" x14ac:dyDescent="0.25">
      <c r="A1" s="11" t="s">
        <v>0</v>
      </c>
      <c r="B1" s="11" t="s">
        <v>1</v>
      </c>
      <c r="C1" s="11" t="s">
        <v>2</v>
      </c>
      <c r="D1" s="11" t="s">
        <v>3</v>
      </c>
      <c r="E1" s="11" t="s">
        <v>4</v>
      </c>
      <c r="F1" s="11" t="s">
        <v>202</v>
      </c>
      <c r="G1" s="11" t="s">
        <v>201</v>
      </c>
      <c r="H1" s="12" t="s">
        <v>5</v>
      </c>
      <c r="I1" s="13" t="s">
        <v>6</v>
      </c>
      <c r="J1" s="11" t="s">
        <v>7</v>
      </c>
      <c r="K1" s="11" t="s">
        <v>8</v>
      </c>
      <c r="L1" s="14" t="s">
        <v>9</v>
      </c>
      <c r="M1" s="264" t="s">
        <v>569</v>
      </c>
    </row>
    <row r="2" spans="1:13" s="2" customFormat="1" x14ac:dyDescent="0.25">
      <c r="A2" s="11">
        <v>1</v>
      </c>
      <c r="B2" s="11">
        <v>2</v>
      </c>
      <c r="C2" s="11">
        <v>3</v>
      </c>
      <c r="D2" s="11">
        <v>4</v>
      </c>
      <c r="E2" s="11">
        <v>5</v>
      </c>
      <c r="F2" s="11">
        <v>6</v>
      </c>
      <c r="G2" s="11">
        <v>7</v>
      </c>
      <c r="H2" s="15">
        <v>8</v>
      </c>
      <c r="I2" s="16">
        <v>9</v>
      </c>
      <c r="J2" s="11">
        <v>10</v>
      </c>
      <c r="K2" s="11">
        <v>11</v>
      </c>
      <c r="L2" s="11">
        <v>12</v>
      </c>
      <c r="M2" s="265">
        <v>13</v>
      </c>
    </row>
    <row r="3" spans="1:13" ht="24.95" customHeight="1" x14ac:dyDescent="0.25">
      <c r="A3" s="403" t="s">
        <v>211</v>
      </c>
      <c r="B3" s="403"/>
      <c r="C3" s="403"/>
      <c r="D3" s="403"/>
      <c r="E3" s="403"/>
      <c r="F3" s="403"/>
      <c r="G3" s="403"/>
      <c r="H3" s="403"/>
      <c r="I3" s="403"/>
      <c r="J3" s="403"/>
      <c r="K3" s="403"/>
      <c r="L3" s="403"/>
      <c r="M3" s="266"/>
    </row>
    <row r="4" spans="1:13" ht="24.95" customHeight="1" x14ac:dyDescent="0.25">
      <c r="A4" s="403" t="s">
        <v>10</v>
      </c>
      <c r="B4" s="404"/>
      <c r="C4" s="404"/>
      <c r="D4" s="404"/>
      <c r="E4" s="404"/>
      <c r="F4" s="404"/>
      <c r="G4" s="404"/>
      <c r="H4" s="404"/>
      <c r="I4" s="404"/>
      <c r="J4" s="404"/>
      <c r="K4" s="404"/>
      <c r="L4" s="404"/>
      <c r="M4" s="266"/>
    </row>
    <row r="5" spans="1:13" ht="121.5" x14ac:dyDescent="0.25">
      <c r="A5" s="17">
        <v>1</v>
      </c>
      <c r="B5" s="18" t="s">
        <v>11</v>
      </c>
      <c r="C5" s="19" t="s">
        <v>12</v>
      </c>
      <c r="D5" s="20">
        <v>100</v>
      </c>
      <c r="E5" s="21"/>
      <c r="F5" s="21"/>
      <c r="G5" s="21"/>
      <c r="H5" s="22"/>
      <c r="I5" s="23"/>
      <c r="J5" s="24">
        <f>H5*(1+I5)</f>
        <v>0</v>
      </c>
      <c r="K5" s="24">
        <f t="shared" ref="K5:K28" si="0">D5*H5</f>
        <v>0</v>
      </c>
      <c r="L5" s="24">
        <f>D5*J5</f>
        <v>0</v>
      </c>
      <c r="M5" s="29"/>
    </row>
    <row r="6" spans="1:13" x14ac:dyDescent="0.25">
      <c r="A6" s="17">
        <v>2</v>
      </c>
      <c r="B6" s="18" t="s">
        <v>13</v>
      </c>
      <c r="C6" s="19" t="s">
        <v>12</v>
      </c>
      <c r="D6" s="20">
        <v>100</v>
      </c>
      <c r="E6" s="21"/>
      <c r="F6" s="21"/>
      <c r="G6" s="21"/>
      <c r="H6" s="22"/>
      <c r="I6" s="23"/>
      <c r="J6" s="24">
        <f t="shared" ref="J6:J28" si="1">H6*(1+I6)</f>
        <v>0</v>
      </c>
      <c r="K6" s="24">
        <f t="shared" si="0"/>
        <v>0</v>
      </c>
      <c r="L6" s="24">
        <f t="shared" ref="L6:L28" si="2">D6*J6</f>
        <v>0</v>
      </c>
      <c r="M6" s="29"/>
    </row>
    <row r="7" spans="1:13" ht="27" x14ac:dyDescent="0.25">
      <c r="A7" s="17">
        <v>3</v>
      </c>
      <c r="B7" s="18" t="s">
        <v>14</v>
      </c>
      <c r="C7" s="19" t="s">
        <v>12</v>
      </c>
      <c r="D7" s="20">
        <v>100</v>
      </c>
      <c r="E7" s="21"/>
      <c r="F7" s="21"/>
      <c r="G7" s="21"/>
      <c r="H7" s="22"/>
      <c r="I7" s="23"/>
      <c r="J7" s="24">
        <f t="shared" si="1"/>
        <v>0</v>
      </c>
      <c r="K7" s="24">
        <f t="shared" si="0"/>
        <v>0</v>
      </c>
      <c r="L7" s="24">
        <f t="shared" si="2"/>
        <v>0</v>
      </c>
      <c r="M7" s="29"/>
    </row>
    <row r="8" spans="1:13" ht="121.5" x14ac:dyDescent="0.25">
      <c r="A8" s="17">
        <v>4</v>
      </c>
      <c r="B8" s="25" t="s">
        <v>15</v>
      </c>
      <c r="C8" s="19" t="s">
        <v>12</v>
      </c>
      <c r="D8" s="20">
        <v>100</v>
      </c>
      <c r="E8" s="21"/>
      <c r="F8" s="21"/>
      <c r="G8" s="21"/>
      <c r="H8" s="22"/>
      <c r="I8" s="23"/>
      <c r="J8" s="24">
        <f t="shared" si="1"/>
        <v>0</v>
      </c>
      <c r="K8" s="24">
        <f t="shared" si="0"/>
        <v>0</v>
      </c>
      <c r="L8" s="24">
        <f t="shared" si="2"/>
        <v>0</v>
      </c>
      <c r="M8" s="29"/>
    </row>
    <row r="9" spans="1:13" x14ac:dyDescent="0.25">
      <c r="A9" s="20">
        <v>5</v>
      </c>
      <c r="B9" s="25" t="s">
        <v>16</v>
      </c>
      <c r="C9" s="19" t="s">
        <v>12</v>
      </c>
      <c r="D9" s="20">
        <v>200</v>
      </c>
      <c r="E9" s="21"/>
      <c r="F9" s="21"/>
      <c r="G9" s="21"/>
      <c r="H9" s="22"/>
      <c r="I9" s="23"/>
      <c r="J9" s="24">
        <f t="shared" si="1"/>
        <v>0</v>
      </c>
      <c r="K9" s="24">
        <f t="shared" si="0"/>
        <v>0</v>
      </c>
      <c r="L9" s="24">
        <f t="shared" si="2"/>
        <v>0</v>
      </c>
      <c r="M9" s="29"/>
    </row>
    <row r="10" spans="1:13" x14ac:dyDescent="0.25">
      <c r="A10" s="20">
        <v>6</v>
      </c>
      <c r="B10" s="25" t="s">
        <v>17</v>
      </c>
      <c r="C10" s="19" t="s">
        <v>12</v>
      </c>
      <c r="D10" s="20">
        <v>50</v>
      </c>
      <c r="E10" s="21"/>
      <c r="F10" s="26"/>
      <c r="G10" s="21"/>
      <c r="H10" s="22"/>
      <c r="I10" s="23"/>
      <c r="J10" s="24">
        <f t="shared" si="1"/>
        <v>0</v>
      </c>
      <c r="K10" s="24">
        <f t="shared" si="0"/>
        <v>0</v>
      </c>
      <c r="L10" s="24">
        <f t="shared" si="2"/>
        <v>0</v>
      </c>
      <c r="M10" s="29"/>
    </row>
    <row r="11" spans="1:13" x14ac:dyDescent="0.25">
      <c r="A11" s="20">
        <v>7</v>
      </c>
      <c r="B11" s="25" t="s">
        <v>18</v>
      </c>
      <c r="C11" s="19" t="s">
        <v>12</v>
      </c>
      <c r="D11" s="20">
        <v>50</v>
      </c>
      <c r="E11" s="21"/>
      <c r="F11" s="26"/>
      <c r="G11" s="21"/>
      <c r="H11" s="22"/>
      <c r="I11" s="23"/>
      <c r="J11" s="24">
        <f t="shared" si="1"/>
        <v>0</v>
      </c>
      <c r="K11" s="24">
        <f t="shared" si="0"/>
        <v>0</v>
      </c>
      <c r="L11" s="24">
        <f t="shared" si="2"/>
        <v>0</v>
      </c>
      <c r="M11" s="29"/>
    </row>
    <row r="12" spans="1:13" ht="162" x14ac:dyDescent="0.25">
      <c r="A12" s="17">
        <v>8</v>
      </c>
      <c r="B12" s="18" t="s">
        <v>19</v>
      </c>
      <c r="C12" s="19" t="s">
        <v>12</v>
      </c>
      <c r="D12" s="17">
        <v>20</v>
      </c>
      <c r="E12" s="21"/>
      <c r="F12" s="21"/>
      <c r="G12" s="21"/>
      <c r="H12" s="22"/>
      <c r="I12" s="23"/>
      <c r="J12" s="24">
        <f t="shared" si="1"/>
        <v>0</v>
      </c>
      <c r="K12" s="24">
        <f t="shared" si="0"/>
        <v>0</v>
      </c>
      <c r="L12" s="24">
        <f t="shared" si="2"/>
        <v>0</v>
      </c>
      <c r="M12" s="29"/>
    </row>
    <row r="13" spans="1:13" ht="54" x14ac:dyDescent="0.25">
      <c r="A13" s="20">
        <v>9</v>
      </c>
      <c r="B13" s="27" t="s">
        <v>20</v>
      </c>
      <c r="C13" s="19" t="s">
        <v>12</v>
      </c>
      <c r="D13" s="20">
        <v>10</v>
      </c>
      <c r="E13" s="21"/>
      <c r="F13" s="21"/>
      <c r="G13" s="21"/>
      <c r="H13" s="22"/>
      <c r="I13" s="23"/>
      <c r="J13" s="24">
        <f t="shared" si="1"/>
        <v>0</v>
      </c>
      <c r="K13" s="24">
        <f t="shared" si="0"/>
        <v>0</v>
      </c>
      <c r="L13" s="24">
        <f t="shared" si="2"/>
        <v>0</v>
      </c>
      <c r="M13" s="29"/>
    </row>
    <row r="14" spans="1:13" ht="40.5" x14ac:dyDescent="0.25">
      <c r="A14" s="20">
        <v>10</v>
      </c>
      <c r="B14" s="18" t="s">
        <v>21</v>
      </c>
      <c r="C14" s="19" t="s">
        <v>12</v>
      </c>
      <c r="D14" s="20">
        <v>5</v>
      </c>
      <c r="E14" s="21"/>
      <c r="F14" s="21"/>
      <c r="G14" s="21"/>
      <c r="H14" s="22"/>
      <c r="I14" s="23"/>
      <c r="J14" s="24">
        <f t="shared" si="1"/>
        <v>0</v>
      </c>
      <c r="K14" s="24">
        <f t="shared" si="0"/>
        <v>0</v>
      </c>
      <c r="L14" s="24">
        <f t="shared" si="2"/>
        <v>0</v>
      </c>
      <c r="M14" s="29"/>
    </row>
    <row r="15" spans="1:13" x14ac:dyDescent="0.25">
      <c r="A15" s="20">
        <v>11</v>
      </c>
      <c r="B15" s="28" t="s">
        <v>22</v>
      </c>
      <c r="C15" s="19" t="s">
        <v>12</v>
      </c>
      <c r="D15" s="20">
        <v>5</v>
      </c>
      <c r="E15" s="21"/>
      <c r="F15" s="21"/>
      <c r="G15" s="21"/>
      <c r="H15" s="22"/>
      <c r="I15" s="23"/>
      <c r="J15" s="24">
        <f t="shared" si="1"/>
        <v>0</v>
      </c>
      <c r="K15" s="24">
        <f t="shared" si="0"/>
        <v>0</v>
      </c>
      <c r="L15" s="24">
        <f t="shared" si="2"/>
        <v>0</v>
      </c>
      <c r="M15" s="29"/>
    </row>
    <row r="16" spans="1:13" ht="27" x14ac:dyDescent="0.25">
      <c r="A16" s="20">
        <v>12</v>
      </c>
      <c r="B16" s="28" t="s">
        <v>23</v>
      </c>
      <c r="C16" s="19" t="s">
        <v>12</v>
      </c>
      <c r="D16" s="20">
        <v>10</v>
      </c>
      <c r="E16" s="21"/>
      <c r="F16" s="21"/>
      <c r="G16" s="21"/>
      <c r="H16" s="22"/>
      <c r="I16" s="23"/>
      <c r="J16" s="24">
        <f t="shared" si="1"/>
        <v>0</v>
      </c>
      <c r="K16" s="24">
        <f t="shared" si="0"/>
        <v>0</v>
      </c>
      <c r="L16" s="24">
        <f t="shared" si="2"/>
        <v>0</v>
      </c>
      <c r="M16" s="29"/>
    </row>
    <row r="17" spans="1:13" ht="27" x14ac:dyDescent="0.25">
      <c r="A17" s="20">
        <v>13</v>
      </c>
      <c r="B17" s="28" t="s">
        <v>24</v>
      </c>
      <c r="C17" s="19" t="s">
        <v>12</v>
      </c>
      <c r="D17" s="20">
        <v>10</v>
      </c>
      <c r="E17" s="21"/>
      <c r="F17" s="21"/>
      <c r="G17" s="21"/>
      <c r="H17" s="22"/>
      <c r="I17" s="23"/>
      <c r="J17" s="24">
        <f t="shared" si="1"/>
        <v>0</v>
      </c>
      <c r="K17" s="24">
        <f t="shared" si="0"/>
        <v>0</v>
      </c>
      <c r="L17" s="24">
        <f t="shared" si="2"/>
        <v>0</v>
      </c>
      <c r="M17" s="29"/>
    </row>
    <row r="18" spans="1:13" x14ac:dyDescent="0.25">
      <c r="A18" s="20">
        <v>14</v>
      </c>
      <c r="B18" s="18" t="s">
        <v>13</v>
      </c>
      <c r="C18" s="19" t="s">
        <v>12</v>
      </c>
      <c r="D18" s="20">
        <v>10</v>
      </c>
      <c r="E18" s="21"/>
      <c r="F18" s="21"/>
      <c r="G18" s="21"/>
      <c r="H18" s="22"/>
      <c r="I18" s="23"/>
      <c r="J18" s="24">
        <f t="shared" si="1"/>
        <v>0</v>
      </c>
      <c r="K18" s="24">
        <f t="shared" si="0"/>
        <v>0</v>
      </c>
      <c r="L18" s="24">
        <f t="shared" si="2"/>
        <v>0</v>
      </c>
      <c r="M18" s="29"/>
    </row>
    <row r="19" spans="1:13" x14ac:dyDescent="0.25">
      <c r="A19" s="20">
        <v>15</v>
      </c>
      <c r="B19" s="18" t="s">
        <v>25</v>
      </c>
      <c r="C19" s="19" t="s">
        <v>12</v>
      </c>
      <c r="D19" s="20">
        <v>10</v>
      </c>
      <c r="E19" s="21"/>
      <c r="F19" s="21"/>
      <c r="G19" s="21"/>
      <c r="H19" s="22"/>
      <c r="I19" s="23"/>
      <c r="J19" s="24">
        <f t="shared" si="1"/>
        <v>0</v>
      </c>
      <c r="K19" s="24">
        <f t="shared" si="0"/>
        <v>0</v>
      </c>
      <c r="L19" s="24">
        <f t="shared" si="2"/>
        <v>0</v>
      </c>
      <c r="M19" s="29"/>
    </row>
    <row r="20" spans="1:13" ht="40.5" x14ac:dyDescent="0.25">
      <c r="A20" s="20">
        <v>16</v>
      </c>
      <c r="B20" s="18" t="s">
        <v>26</v>
      </c>
      <c r="C20" s="19" t="s">
        <v>12</v>
      </c>
      <c r="D20" s="20">
        <v>10</v>
      </c>
      <c r="E20" s="21"/>
      <c r="F20" s="21"/>
      <c r="G20" s="21"/>
      <c r="H20" s="22"/>
      <c r="I20" s="23"/>
      <c r="J20" s="24">
        <f t="shared" si="1"/>
        <v>0</v>
      </c>
      <c r="K20" s="24">
        <f t="shared" si="0"/>
        <v>0</v>
      </c>
      <c r="L20" s="24">
        <f t="shared" si="2"/>
        <v>0</v>
      </c>
      <c r="M20" s="29"/>
    </row>
    <row r="21" spans="1:13" ht="81" x14ac:dyDescent="0.25">
      <c r="A21" s="20">
        <v>17</v>
      </c>
      <c r="B21" s="18" t="s">
        <v>27</v>
      </c>
      <c r="C21" s="19" t="s">
        <v>12</v>
      </c>
      <c r="D21" s="20">
        <v>10</v>
      </c>
      <c r="E21" s="21"/>
      <c r="F21" s="21"/>
      <c r="G21" s="21"/>
      <c r="H21" s="22"/>
      <c r="I21" s="23"/>
      <c r="J21" s="24">
        <f t="shared" si="1"/>
        <v>0</v>
      </c>
      <c r="K21" s="24">
        <f t="shared" si="0"/>
        <v>0</v>
      </c>
      <c r="L21" s="24">
        <f t="shared" si="2"/>
        <v>0</v>
      </c>
      <c r="M21" s="29"/>
    </row>
    <row r="22" spans="1:13" ht="54" customHeight="1" x14ac:dyDescent="0.25">
      <c r="A22" s="20">
        <v>18</v>
      </c>
      <c r="B22" s="18" t="s">
        <v>28</v>
      </c>
      <c r="C22" s="19" t="s">
        <v>12</v>
      </c>
      <c r="D22" s="20">
        <v>10</v>
      </c>
      <c r="E22" s="21"/>
      <c r="F22" s="21"/>
      <c r="G22" s="21"/>
      <c r="H22" s="22"/>
      <c r="I22" s="23"/>
      <c r="J22" s="24">
        <f t="shared" si="1"/>
        <v>0</v>
      </c>
      <c r="K22" s="24">
        <f t="shared" si="0"/>
        <v>0</v>
      </c>
      <c r="L22" s="24">
        <f t="shared" si="2"/>
        <v>0</v>
      </c>
      <c r="M22" s="29"/>
    </row>
    <row r="23" spans="1:13" ht="27" x14ac:dyDescent="0.25">
      <c r="A23" s="20">
        <v>19</v>
      </c>
      <c r="B23" s="18" t="s">
        <v>29</v>
      </c>
      <c r="C23" s="19" t="s">
        <v>12</v>
      </c>
      <c r="D23" s="20">
        <v>10</v>
      </c>
      <c r="E23" s="21"/>
      <c r="F23" s="21"/>
      <c r="G23" s="21"/>
      <c r="H23" s="22"/>
      <c r="I23" s="23"/>
      <c r="J23" s="24">
        <f t="shared" si="1"/>
        <v>0</v>
      </c>
      <c r="K23" s="24">
        <f t="shared" si="0"/>
        <v>0</v>
      </c>
      <c r="L23" s="24">
        <f t="shared" si="2"/>
        <v>0</v>
      </c>
      <c r="M23" s="29"/>
    </row>
    <row r="24" spans="1:13" ht="81" x14ac:dyDescent="0.25">
      <c r="A24" s="20">
        <v>20</v>
      </c>
      <c r="B24" s="18" t="s">
        <v>30</v>
      </c>
      <c r="C24" s="19" t="s">
        <v>12</v>
      </c>
      <c r="D24" s="20">
        <v>5</v>
      </c>
      <c r="E24" s="21"/>
      <c r="F24" s="21"/>
      <c r="G24" s="21"/>
      <c r="H24" s="22"/>
      <c r="I24" s="23"/>
      <c r="J24" s="24">
        <f t="shared" si="1"/>
        <v>0</v>
      </c>
      <c r="K24" s="24">
        <f t="shared" si="0"/>
        <v>0</v>
      </c>
      <c r="L24" s="24">
        <f t="shared" si="2"/>
        <v>0</v>
      </c>
      <c r="M24" s="29"/>
    </row>
    <row r="25" spans="1:13" ht="94.5" x14ac:dyDescent="0.25">
      <c r="A25" s="20">
        <v>21</v>
      </c>
      <c r="B25" s="25" t="s">
        <v>31</v>
      </c>
      <c r="C25" s="19" t="s">
        <v>12</v>
      </c>
      <c r="D25" s="20">
        <v>50</v>
      </c>
      <c r="E25" s="21"/>
      <c r="F25" s="26"/>
      <c r="G25" s="21"/>
      <c r="H25" s="22"/>
      <c r="I25" s="23"/>
      <c r="J25" s="24">
        <f t="shared" si="1"/>
        <v>0</v>
      </c>
      <c r="K25" s="24">
        <f t="shared" si="0"/>
        <v>0</v>
      </c>
      <c r="L25" s="24">
        <f t="shared" si="2"/>
        <v>0</v>
      </c>
      <c r="M25" s="29"/>
    </row>
    <row r="26" spans="1:13" ht="27" x14ac:dyDescent="0.25">
      <c r="A26" s="20">
        <v>22</v>
      </c>
      <c r="B26" s="25" t="s">
        <v>32</v>
      </c>
      <c r="C26" s="19" t="s">
        <v>12</v>
      </c>
      <c r="D26" s="20">
        <v>50</v>
      </c>
      <c r="E26" s="21"/>
      <c r="F26" s="26"/>
      <c r="G26" s="21"/>
      <c r="H26" s="22"/>
      <c r="I26" s="23"/>
      <c r="J26" s="24">
        <f t="shared" si="1"/>
        <v>0</v>
      </c>
      <c r="K26" s="24">
        <f t="shared" si="0"/>
        <v>0</v>
      </c>
      <c r="L26" s="24">
        <f t="shared" si="2"/>
        <v>0</v>
      </c>
      <c r="M26" s="29"/>
    </row>
    <row r="27" spans="1:13" ht="40.5" x14ac:dyDescent="0.25">
      <c r="A27" s="20">
        <v>23</v>
      </c>
      <c r="B27" s="25" t="s">
        <v>33</v>
      </c>
      <c r="C27" s="19" t="s">
        <v>12</v>
      </c>
      <c r="D27" s="20">
        <v>50</v>
      </c>
      <c r="E27" s="21"/>
      <c r="F27" s="26"/>
      <c r="G27" s="21"/>
      <c r="H27" s="22"/>
      <c r="I27" s="23"/>
      <c r="J27" s="24">
        <f t="shared" si="1"/>
        <v>0</v>
      </c>
      <c r="K27" s="24">
        <f t="shared" si="0"/>
        <v>0</v>
      </c>
      <c r="L27" s="24">
        <f t="shared" si="2"/>
        <v>0</v>
      </c>
      <c r="M27" s="29"/>
    </row>
    <row r="28" spans="1:13" x14ac:dyDescent="0.25">
      <c r="A28" s="29">
        <v>24</v>
      </c>
      <c r="B28" s="25" t="s">
        <v>34</v>
      </c>
      <c r="C28" s="30" t="s">
        <v>12</v>
      </c>
      <c r="D28" s="20">
        <v>10</v>
      </c>
      <c r="E28" s="31"/>
      <c r="F28" s="31"/>
      <c r="G28" s="31"/>
      <c r="H28" s="32"/>
      <c r="I28" s="23"/>
      <c r="J28" s="24">
        <f t="shared" si="1"/>
        <v>0</v>
      </c>
      <c r="K28" s="24">
        <f t="shared" si="0"/>
        <v>0</v>
      </c>
      <c r="L28" s="24">
        <f t="shared" si="2"/>
        <v>0</v>
      </c>
      <c r="M28" s="29"/>
    </row>
    <row r="29" spans="1:13" ht="21" customHeight="1" x14ac:dyDescent="0.25">
      <c r="A29" s="405" t="s">
        <v>35</v>
      </c>
      <c r="B29" s="406"/>
      <c r="C29" s="406"/>
      <c r="D29" s="406"/>
      <c r="E29" s="406"/>
      <c r="F29" s="406"/>
      <c r="G29" s="406"/>
      <c r="H29" s="406"/>
      <c r="I29" s="406"/>
      <c r="J29" s="406"/>
      <c r="K29" s="34">
        <f>SUM(K5:K28)</f>
        <v>0</v>
      </c>
      <c r="L29" s="34">
        <f>SUM(L5:L28)</f>
        <v>0</v>
      </c>
      <c r="M29" s="29"/>
    </row>
    <row r="30" spans="1:13" s="3" customFormat="1" ht="24.95" customHeight="1" x14ac:dyDescent="0.25">
      <c r="A30" s="403" t="s">
        <v>36</v>
      </c>
      <c r="B30" s="403"/>
      <c r="C30" s="403"/>
      <c r="D30" s="403"/>
      <c r="E30" s="403"/>
      <c r="F30" s="403"/>
      <c r="G30" s="403"/>
      <c r="H30" s="403"/>
      <c r="I30" s="403"/>
      <c r="J30" s="403"/>
      <c r="K30" s="403"/>
      <c r="L30" s="403"/>
      <c r="M30" s="267"/>
    </row>
    <row r="31" spans="1:13" s="3" customFormat="1" ht="24.95" customHeight="1" x14ac:dyDescent="0.25">
      <c r="A31" s="403" t="s">
        <v>37</v>
      </c>
      <c r="B31" s="407"/>
      <c r="C31" s="407"/>
      <c r="D31" s="407"/>
      <c r="E31" s="407"/>
      <c r="F31" s="407"/>
      <c r="G31" s="407"/>
      <c r="H31" s="407"/>
      <c r="I31" s="407"/>
      <c r="J31" s="407"/>
      <c r="K31" s="407"/>
      <c r="L31" s="407"/>
      <c r="M31" s="267"/>
    </row>
    <row r="32" spans="1:13" ht="30.75" customHeight="1" x14ac:dyDescent="0.25">
      <c r="A32" s="408" t="s">
        <v>38</v>
      </c>
      <c r="B32" s="409"/>
      <c r="C32" s="409"/>
      <c r="D32" s="409"/>
      <c r="E32" s="409"/>
      <c r="F32" s="409"/>
      <c r="G32" s="409"/>
      <c r="H32" s="409"/>
      <c r="I32" s="409"/>
      <c r="J32" s="409"/>
      <c r="K32" s="409"/>
      <c r="L32" s="409"/>
      <c r="M32" s="268"/>
    </row>
    <row r="33" spans="1:13" ht="67.5" x14ac:dyDescent="0.25">
      <c r="A33" s="29">
        <v>1</v>
      </c>
      <c r="B33" s="35" t="s">
        <v>568</v>
      </c>
      <c r="C33" s="17" t="s">
        <v>40</v>
      </c>
      <c r="D33" s="20">
        <v>150</v>
      </c>
      <c r="E33" s="31"/>
      <c r="F33" s="31"/>
      <c r="G33" s="31"/>
      <c r="H33" s="32"/>
      <c r="I33" s="36"/>
      <c r="J33" s="24">
        <f>H33*(1+I33)</f>
        <v>0</v>
      </c>
      <c r="K33" s="24">
        <f t="shared" ref="K33:K43" si="3">D33*H33</f>
        <v>0</v>
      </c>
      <c r="L33" s="24">
        <f>D33*J33</f>
        <v>0</v>
      </c>
      <c r="M33" s="29"/>
    </row>
    <row r="34" spans="1:13" ht="30" customHeight="1" x14ac:dyDescent="0.25">
      <c r="A34" s="29">
        <v>2</v>
      </c>
      <c r="B34" s="35" t="s">
        <v>41</v>
      </c>
      <c r="C34" s="17" t="s">
        <v>40</v>
      </c>
      <c r="D34" s="20">
        <v>150</v>
      </c>
      <c r="E34" s="31"/>
      <c r="F34" s="31"/>
      <c r="G34" s="31"/>
      <c r="H34" s="32"/>
      <c r="I34" s="36"/>
      <c r="J34" s="24">
        <f t="shared" ref="J34:J44" si="4">H34*(1+I34)</f>
        <v>0</v>
      </c>
      <c r="K34" s="24">
        <f t="shared" si="3"/>
        <v>0</v>
      </c>
      <c r="L34" s="24">
        <f t="shared" ref="L34:L43" si="5">D34*J34</f>
        <v>0</v>
      </c>
      <c r="M34" s="29"/>
    </row>
    <row r="35" spans="1:13" ht="67.5" x14ac:dyDescent="0.25">
      <c r="A35" s="29">
        <v>3</v>
      </c>
      <c r="B35" s="35" t="s">
        <v>200</v>
      </c>
      <c r="C35" s="17" t="s">
        <v>40</v>
      </c>
      <c r="D35" s="20">
        <v>150</v>
      </c>
      <c r="E35" s="31"/>
      <c r="F35" s="31"/>
      <c r="G35" s="31"/>
      <c r="H35" s="32"/>
      <c r="I35" s="36"/>
      <c r="J35" s="24">
        <f t="shared" si="4"/>
        <v>0</v>
      </c>
      <c r="K35" s="24">
        <f t="shared" si="3"/>
        <v>0</v>
      </c>
      <c r="L35" s="24">
        <f t="shared" si="5"/>
        <v>0</v>
      </c>
      <c r="M35" s="29"/>
    </row>
    <row r="36" spans="1:13" ht="40.5" x14ac:dyDescent="0.25">
      <c r="A36" s="20">
        <v>4</v>
      </c>
      <c r="B36" s="37" t="s">
        <v>42</v>
      </c>
      <c r="C36" s="20" t="s">
        <v>40</v>
      </c>
      <c r="D36" s="20">
        <v>20</v>
      </c>
      <c r="E36" s="31"/>
      <c r="F36" s="31"/>
      <c r="G36" s="31"/>
      <c r="H36" s="32"/>
      <c r="I36" s="36"/>
      <c r="J36" s="24">
        <f t="shared" si="4"/>
        <v>0</v>
      </c>
      <c r="K36" s="24">
        <f t="shared" si="3"/>
        <v>0</v>
      </c>
      <c r="L36" s="24">
        <f t="shared" si="5"/>
        <v>0</v>
      </c>
      <c r="M36" s="29"/>
    </row>
    <row r="37" spans="1:13" ht="85.5" customHeight="1" x14ac:dyDescent="0.25">
      <c r="A37" s="20">
        <v>5</v>
      </c>
      <c r="B37" s="25" t="s">
        <v>43</v>
      </c>
      <c r="C37" s="20" t="s">
        <v>40</v>
      </c>
      <c r="D37" s="20">
        <v>20</v>
      </c>
      <c r="E37" s="31"/>
      <c r="F37" s="31"/>
      <c r="G37" s="31"/>
      <c r="H37" s="32"/>
      <c r="I37" s="36"/>
      <c r="J37" s="24">
        <f t="shared" si="4"/>
        <v>0</v>
      </c>
      <c r="K37" s="24">
        <f t="shared" si="3"/>
        <v>0</v>
      </c>
      <c r="L37" s="24">
        <f t="shared" si="5"/>
        <v>0</v>
      </c>
      <c r="M37" s="29"/>
    </row>
    <row r="38" spans="1:13" ht="67.5" x14ac:dyDescent="0.25">
      <c r="A38" s="20">
        <v>6</v>
      </c>
      <c r="B38" s="37" t="s">
        <v>44</v>
      </c>
      <c r="C38" s="20" t="s">
        <v>40</v>
      </c>
      <c r="D38" s="20">
        <v>20</v>
      </c>
      <c r="E38" s="31"/>
      <c r="F38" s="31"/>
      <c r="G38" s="31"/>
      <c r="H38" s="32"/>
      <c r="I38" s="36"/>
      <c r="J38" s="24">
        <f t="shared" si="4"/>
        <v>0</v>
      </c>
      <c r="K38" s="24">
        <f t="shared" si="3"/>
        <v>0</v>
      </c>
      <c r="L38" s="24">
        <f t="shared" si="5"/>
        <v>0</v>
      </c>
      <c r="M38" s="29"/>
    </row>
    <row r="39" spans="1:13" ht="30" customHeight="1" x14ac:dyDescent="0.25">
      <c r="A39" s="20">
        <v>7</v>
      </c>
      <c r="B39" s="37" t="s">
        <v>45</v>
      </c>
      <c r="C39" s="20" t="s">
        <v>40</v>
      </c>
      <c r="D39" s="20">
        <v>20</v>
      </c>
      <c r="E39" s="31"/>
      <c r="F39" s="31"/>
      <c r="G39" s="31"/>
      <c r="H39" s="32"/>
      <c r="I39" s="36"/>
      <c r="J39" s="24">
        <f t="shared" si="4"/>
        <v>0</v>
      </c>
      <c r="K39" s="24">
        <f t="shared" si="3"/>
        <v>0</v>
      </c>
      <c r="L39" s="24">
        <f t="shared" si="5"/>
        <v>0</v>
      </c>
      <c r="M39" s="29"/>
    </row>
    <row r="40" spans="1:13" x14ac:dyDescent="0.25">
      <c r="A40" s="20">
        <v>8</v>
      </c>
      <c r="B40" s="37" t="s">
        <v>46</v>
      </c>
      <c r="C40" s="20" t="s">
        <v>40</v>
      </c>
      <c r="D40" s="20">
        <v>20</v>
      </c>
      <c r="E40" s="31"/>
      <c r="F40" s="31"/>
      <c r="G40" s="31"/>
      <c r="H40" s="32"/>
      <c r="I40" s="36"/>
      <c r="J40" s="24">
        <f t="shared" si="4"/>
        <v>0</v>
      </c>
      <c r="K40" s="24">
        <f t="shared" si="3"/>
        <v>0</v>
      </c>
      <c r="L40" s="24">
        <f t="shared" si="5"/>
        <v>0</v>
      </c>
      <c r="M40" s="29"/>
    </row>
    <row r="41" spans="1:13" x14ac:dyDescent="0.25">
      <c r="A41" s="20">
        <v>9</v>
      </c>
      <c r="B41" s="37" t="s">
        <v>47</v>
      </c>
      <c r="C41" s="20" t="s">
        <v>40</v>
      </c>
      <c r="D41" s="20">
        <v>20</v>
      </c>
      <c r="E41" s="31"/>
      <c r="F41" s="31"/>
      <c r="G41" s="31"/>
      <c r="H41" s="32"/>
      <c r="I41" s="36"/>
      <c r="J41" s="24">
        <f t="shared" si="4"/>
        <v>0</v>
      </c>
      <c r="K41" s="24">
        <f t="shared" si="3"/>
        <v>0</v>
      </c>
      <c r="L41" s="24">
        <f t="shared" si="5"/>
        <v>0</v>
      </c>
      <c r="M41" s="29"/>
    </row>
    <row r="42" spans="1:13" x14ac:dyDescent="0.25">
      <c r="A42" s="20">
        <v>10</v>
      </c>
      <c r="B42" s="37" t="s">
        <v>48</v>
      </c>
      <c r="C42" s="20" t="s">
        <v>40</v>
      </c>
      <c r="D42" s="20">
        <v>20</v>
      </c>
      <c r="E42" s="31"/>
      <c r="F42" s="31"/>
      <c r="G42" s="31"/>
      <c r="H42" s="32"/>
      <c r="I42" s="36"/>
      <c r="J42" s="24">
        <f t="shared" si="4"/>
        <v>0</v>
      </c>
      <c r="K42" s="24">
        <f t="shared" si="3"/>
        <v>0</v>
      </c>
      <c r="L42" s="24">
        <f t="shared" si="5"/>
        <v>0</v>
      </c>
      <c r="M42" s="29"/>
    </row>
    <row r="43" spans="1:13" x14ac:dyDescent="0.25">
      <c r="A43" s="20">
        <v>11</v>
      </c>
      <c r="B43" s="37" t="s">
        <v>49</v>
      </c>
      <c r="C43" s="20" t="s">
        <v>40</v>
      </c>
      <c r="D43" s="20">
        <v>20</v>
      </c>
      <c r="E43" s="31"/>
      <c r="F43" s="31"/>
      <c r="G43" s="31"/>
      <c r="H43" s="32"/>
      <c r="I43" s="36"/>
      <c r="J43" s="24">
        <f t="shared" si="4"/>
        <v>0</v>
      </c>
      <c r="K43" s="24">
        <f t="shared" si="3"/>
        <v>0</v>
      </c>
      <c r="L43" s="24">
        <f t="shared" si="5"/>
        <v>0</v>
      </c>
      <c r="M43" s="29"/>
    </row>
    <row r="44" spans="1:13" x14ac:dyDescent="0.25">
      <c r="A44" s="20">
        <v>12</v>
      </c>
      <c r="B44" s="37" t="s">
        <v>50</v>
      </c>
      <c r="C44" s="20" t="s">
        <v>40</v>
      </c>
      <c r="D44" s="20">
        <v>2</v>
      </c>
      <c r="E44" s="31"/>
      <c r="F44" s="31"/>
      <c r="G44" s="31"/>
      <c r="H44" s="32"/>
      <c r="I44" s="36"/>
      <c r="J44" s="24">
        <f t="shared" si="4"/>
        <v>0</v>
      </c>
      <c r="K44" s="24">
        <f>D44*H44</f>
        <v>0</v>
      </c>
      <c r="L44" s="24">
        <f>D44*J44</f>
        <v>0</v>
      </c>
      <c r="M44" s="29"/>
    </row>
    <row r="45" spans="1:13" ht="39.75" customHeight="1" x14ac:dyDescent="0.25">
      <c r="A45" s="408" t="s">
        <v>51</v>
      </c>
      <c r="B45" s="409"/>
      <c r="C45" s="409"/>
      <c r="D45" s="409"/>
      <c r="E45" s="409"/>
      <c r="F45" s="409"/>
      <c r="G45" s="409"/>
      <c r="H45" s="409"/>
      <c r="I45" s="409"/>
      <c r="J45" s="409"/>
      <c r="K45" s="409"/>
      <c r="L45" s="409"/>
      <c r="M45" s="268"/>
    </row>
    <row r="46" spans="1:13" ht="67.5" x14ac:dyDescent="0.25">
      <c r="A46" s="20">
        <v>10</v>
      </c>
      <c r="B46" s="35" t="s">
        <v>39</v>
      </c>
      <c r="C46" s="20" t="s">
        <v>40</v>
      </c>
      <c r="D46" s="20">
        <v>50</v>
      </c>
      <c r="E46" s="31"/>
      <c r="F46" s="31"/>
      <c r="G46" s="31"/>
      <c r="H46" s="32"/>
      <c r="I46" s="36"/>
      <c r="J46" s="24">
        <f t="shared" ref="J46:J53" si="6">H46*(1+I46)</f>
        <v>0</v>
      </c>
      <c r="K46" s="24">
        <f>D46*H46</f>
        <v>0</v>
      </c>
      <c r="L46" s="24">
        <f t="shared" ref="L46:L53" si="7">D46*J46</f>
        <v>0</v>
      </c>
      <c r="M46" s="29"/>
    </row>
    <row r="47" spans="1:13" ht="26.25" customHeight="1" x14ac:dyDescent="0.25">
      <c r="A47" s="20">
        <v>11</v>
      </c>
      <c r="B47" s="18" t="s">
        <v>52</v>
      </c>
      <c r="C47" s="20" t="s">
        <v>40</v>
      </c>
      <c r="D47" s="20">
        <v>50</v>
      </c>
      <c r="E47" s="31"/>
      <c r="F47" s="31"/>
      <c r="G47" s="31"/>
      <c r="H47" s="32"/>
      <c r="I47" s="36"/>
      <c r="J47" s="24">
        <f t="shared" si="6"/>
        <v>0</v>
      </c>
      <c r="K47" s="24">
        <f t="shared" ref="K47:K53" si="8">D47*H47</f>
        <v>0</v>
      </c>
      <c r="L47" s="24">
        <f t="shared" si="7"/>
        <v>0</v>
      </c>
      <c r="M47" s="29"/>
    </row>
    <row r="48" spans="1:13" x14ac:dyDescent="0.25">
      <c r="A48" s="20">
        <v>12</v>
      </c>
      <c r="B48" s="18" t="s">
        <v>53</v>
      </c>
      <c r="C48" s="20" t="s">
        <v>40</v>
      </c>
      <c r="D48" s="20">
        <v>50</v>
      </c>
      <c r="E48" s="31"/>
      <c r="F48" s="31"/>
      <c r="G48" s="31"/>
      <c r="H48" s="32"/>
      <c r="I48" s="36"/>
      <c r="J48" s="24">
        <f t="shared" si="6"/>
        <v>0</v>
      </c>
      <c r="K48" s="24">
        <f t="shared" si="8"/>
        <v>0</v>
      </c>
      <c r="L48" s="24">
        <f t="shared" si="7"/>
        <v>0</v>
      </c>
      <c r="M48" s="29"/>
    </row>
    <row r="49" spans="1:13" ht="81" x14ac:dyDescent="0.25">
      <c r="A49" s="20">
        <v>13</v>
      </c>
      <c r="B49" s="35" t="s">
        <v>54</v>
      </c>
      <c r="C49" s="20" t="s">
        <v>40</v>
      </c>
      <c r="D49" s="20">
        <v>50</v>
      </c>
      <c r="E49" s="31"/>
      <c r="F49" s="31"/>
      <c r="G49" s="31"/>
      <c r="H49" s="32"/>
      <c r="I49" s="36"/>
      <c r="J49" s="24">
        <f t="shared" si="6"/>
        <v>0</v>
      </c>
      <c r="K49" s="24">
        <f t="shared" si="8"/>
        <v>0</v>
      </c>
      <c r="L49" s="24">
        <f t="shared" si="7"/>
        <v>0</v>
      </c>
      <c r="M49" s="29"/>
    </row>
    <row r="50" spans="1:13" ht="67.5" x14ac:dyDescent="0.25">
      <c r="A50" s="20">
        <v>14</v>
      </c>
      <c r="B50" s="37" t="s">
        <v>55</v>
      </c>
      <c r="C50" s="20" t="s">
        <v>40</v>
      </c>
      <c r="D50" s="20">
        <v>150</v>
      </c>
      <c r="E50" s="31"/>
      <c r="F50" s="31"/>
      <c r="G50" s="31"/>
      <c r="H50" s="32"/>
      <c r="I50" s="36"/>
      <c r="J50" s="24">
        <f t="shared" si="6"/>
        <v>0</v>
      </c>
      <c r="K50" s="24">
        <f t="shared" si="8"/>
        <v>0</v>
      </c>
      <c r="L50" s="24">
        <f t="shared" si="7"/>
        <v>0</v>
      </c>
      <c r="M50" s="29"/>
    </row>
    <row r="51" spans="1:13" x14ac:dyDescent="0.25">
      <c r="A51" s="20">
        <v>15</v>
      </c>
      <c r="B51" s="37" t="s">
        <v>56</v>
      </c>
      <c r="C51" s="20" t="s">
        <v>40</v>
      </c>
      <c r="D51" s="20">
        <v>150</v>
      </c>
      <c r="E51" s="31"/>
      <c r="F51" s="31"/>
      <c r="G51" s="31"/>
      <c r="H51" s="32"/>
      <c r="I51" s="36"/>
      <c r="J51" s="24">
        <f t="shared" si="6"/>
        <v>0</v>
      </c>
      <c r="K51" s="24">
        <f t="shared" si="8"/>
        <v>0</v>
      </c>
      <c r="L51" s="24">
        <f t="shared" si="7"/>
        <v>0</v>
      </c>
      <c r="M51" s="29"/>
    </row>
    <row r="52" spans="1:13" x14ac:dyDescent="0.25">
      <c r="A52" s="20">
        <v>16</v>
      </c>
      <c r="B52" s="37" t="s">
        <v>57</v>
      </c>
      <c r="C52" s="20" t="s">
        <v>40</v>
      </c>
      <c r="D52" s="20">
        <v>20</v>
      </c>
      <c r="E52" s="31"/>
      <c r="F52" s="31"/>
      <c r="G52" s="31"/>
      <c r="H52" s="32"/>
      <c r="I52" s="36"/>
      <c r="J52" s="24">
        <f t="shared" si="6"/>
        <v>0</v>
      </c>
      <c r="K52" s="24">
        <f t="shared" si="8"/>
        <v>0</v>
      </c>
      <c r="L52" s="24">
        <f t="shared" si="7"/>
        <v>0</v>
      </c>
      <c r="M52" s="29"/>
    </row>
    <row r="53" spans="1:13" ht="27" x14ac:dyDescent="0.25">
      <c r="A53" s="20">
        <v>17</v>
      </c>
      <c r="B53" s="35" t="s">
        <v>58</v>
      </c>
      <c r="C53" s="17" t="s">
        <v>40</v>
      </c>
      <c r="D53" s="17">
        <v>10</v>
      </c>
      <c r="E53" s="31"/>
      <c r="F53" s="31"/>
      <c r="G53" s="31"/>
      <c r="H53" s="32"/>
      <c r="I53" s="36"/>
      <c r="J53" s="24">
        <f t="shared" si="6"/>
        <v>0</v>
      </c>
      <c r="K53" s="24">
        <f t="shared" si="8"/>
        <v>0</v>
      </c>
      <c r="L53" s="24">
        <f t="shared" si="7"/>
        <v>0</v>
      </c>
      <c r="M53" s="29"/>
    </row>
    <row r="54" spans="1:13" ht="16.899999999999999" customHeight="1" x14ac:dyDescent="0.25">
      <c r="A54" s="405" t="s">
        <v>35</v>
      </c>
      <c r="B54" s="406"/>
      <c r="C54" s="406"/>
      <c r="D54" s="406"/>
      <c r="E54" s="406"/>
      <c r="F54" s="406"/>
      <c r="G54" s="406"/>
      <c r="H54" s="406"/>
      <c r="I54" s="406"/>
      <c r="J54" s="406"/>
      <c r="K54" s="34">
        <f>K33+K34+K35+K36+K37+K38+K39+K40+K41+K42+K43+K44+K46+K47+K49+K50+K51+K52+K53</f>
        <v>0</v>
      </c>
      <c r="L54" s="34">
        <f>L33+L34+L35+L36+L37+L38+L39+L40+L41+L42+L43+L44+L46+L47+L49+L50+L51+L52+L53</f>
        <v>0</v>
      </c>
      <c r="M54" s="29"/>
    </row>
    <row r="55" spans="1:13" s="3" customFormat="1" ht="29.25" customHeight="1" x14ac:dyDescent="0.25">
      <c r="A55" s="403" t="s">
        <v>59</v>
      </c>
      <c r="B55" s="403"/>
      <c r="C55" s="403"/>
      <c r="D55" s="403"/>
      <c r="E55" s="403"/>
      <c r="F55" s="403"/>
      <c r="G55" s="403"/>
      <c r="H55" s="403"/>
      <c r="I55" s="403"/>
      <c r="J55" s="403"/>
      <c r="K55" s="403"/>
      <c r="L55" s="403"/>
      <c r="M55" s="267"/>
    </row>
    <row r="56" spans="1:13" s="3" customFormat="1" ht="27" customHeight="1" x14ac:dyDescent="0.25">
      <c r="A56" s="403" t="s">
        <v>60</v>
      </c>
      <c r="B56" s="407"/>
      <c r="C56" s="407"/>
      <c r="D56" s="407"/>
      <c r="E56" s="407"/>
      <c r="F56" s="407"/>
      <c r="G56" s="407"/>
      <c r="H56" s="407"/>
      <c r="I56" s="407"/>
      <c r="J56" s="407"/>
      <c r="K56" s="407"/>
      <c r="L56" s="407"/>
      <c r="M56" s="267"/>
    </row>
    <row r="57" spans="1:13" ht="202.5" x14ac:dyDescent="0.25">
      <c r="A57" s="17">
        <v>1</v>
      </c>
      <c r="B57" s="18" t="s">
        <v>203</v>
      </c>
      <c r="C57" s="19" t="s">
        <v>12</v>
      </c>
      <c r="D57" s="20">
        <v>80</v>
      </c>
      <c r="E57" s="21"/>
      <c r="F57" s="21"/>
      <c r="G57" s="21"/>
      <c r="H57" s="38"/>
      <c r="I57" s="39"/>
      <c r="J57" s="24">
        <f>H57*1.08</f>
        <v>0</v>
      </c>
      <c r="K57" s="24">
        <f t="shared" ref="K57:K63" si="9">D57*H57</f>
        <v>0</v>
      </c>
      <c r="L57" s="24">
        <f t="shared" ref="L57:L62" si="10">K57*(1+I57)</f>
        <v>0</v>
      </c>
      <c r="M57" s="29"/>
    </row>
    <row r="58" spans="1:13" ht="40.5" x14ac:dyDescent="0.25">
      <c r="A58" s="17">
        <v>2</v>
      </c>
      <c r="B58" s="18" t="s">
        <v>61</v>
      </c>
      <c r="C58" s="19" t="s">
        <v>12</v>
      </c>
      <c r="D58" s="20">
        <v>80</v>
      </c>
      <c r="E58" s="21"/>
      <c r="F58" s="21"/>
      <c r="G58" s="21"/>
      <c r="H58" s="38"/>
      <c r="I58" s="39"/>
      <c r="J58" s="24">
        <f t="shared" ref="J58:J63" si="11">H58*1.08</f>
        <v>0</v>
      </c>
      <c r="K58" s="24">
        <f t="shared" si="9"/>
        <v>0</v>
      </c>
      <c r="L58" s="24">
        <f t="shared" si="10"/>
        <v>0</v>
      </c>
      <c r="M58" s="29"/>
    </row>
    <row r="59" spans="1:13" ht="27" x14ac:dyDescent="0.25">
      <c r="A59" s="17">
        <v>3</v>
      </c>
      <c r="B59" s="18" t="s">
        <v>62</v>
      </c>
      <c r="C59" s="19" t="s">
        <v>12</v>
      </c>
      <c r="D59" s="20">
        <v>150</v>
      </c>
      <c r="E59" s="21"/>
      <c r="F59" s="21"/>
      <c r="G59" s="21"/>
      <c r="H59" s="38"/>
      <c r="I59" s="39"/>
      <c r="J59" s="24">
        <f t="shared" si="11"/>
        <v>0</v>
      </c>
      <c r="K59" s="24">
        <f t="shared" si="9"/>
        <v>0</v>
      </c>
      <c r="L59" s="24">
        <f t="shared" si="10"/>
        <v>0</v>
      </c>
      <c r="M59" s="29"/>
    </row>
    <row r="60" spans="1:13" ht="108" x14ac:dyDescent="0.25">
      <c r="A60" s="17">
        <v>4</v>
      </c>
      <c r="B60" s="25" t="s">
        <v>63</v>
      </c>
      <c r="C60" s="19" t="s">
        <v>12</v>
      </c>
      <c r="D60" s="20">
        <v>80</v>
      </c>
      <c r="E60" s="21"/>
      <c r="F60" s="26"/>
      <c r="G60" s="21"/>
      <c r="H60" s="38"/>
      <c r="I60" s="39"/>
      <c r="J60" s="24">
        <f t="shared" si="11"/>
        <v>0</v>
      </c>
      <c r="K60" s="24">
        <f t="shared" si="9"/>
        <v>0</v>
      </c>
      <c r="L60" s="24">
        <f t="shared" si="10"/>
        <v>0</v>
      </c>
      <c r="M60" s="29"/>
    </row>
    <row r="61" spans="1:13" ht="30" customHeight="1" x14ac:dyDescent="0.25">
      <c r="A61" s="20">
        <f>SUM(B59)</f>
        <v>0</v>
      </c>
      <c r="B61" s="25" t="s">
        <v>64</v>
      </c>
      <c r="C61" s="19" t="s">
        <v>12</v>
      </c>
      <c r="D61" s="20">
        <v>160</v>
      </c>
      <c r="E61" s="21"/>
      <c r="F61" s="21"/>
      <c r="G61" s="21"/>
      <c r="H61" s="38"/>
      <c r="I61" s="39"/>
      <c r="J61" s="24">
        <f t="shared" si="11"/>
        <v>0</v>
      </c>
      <c r="K61" s="24">
        <f t="shared" si="9"/>
        <v>0</v>
      </c>
      <c r="L61" s="24">
        <f t="shared" si="10"/>
        <v>0</v>
      </c>
      <c r="M61" s="29"/>
    </row>
    <row r="62" spans="1:13" ht="74.45" customHeight="1" x14ac:dyDescent="0.25">
      <c r="A62" s="20">
        <v>6</v>
      </c>
      <c r="B62" s="25" t="s">
        <v>65</v>
      </c>
      <c r="C62" s="19" t="s">
        <v>12</v>
      </c>
      <c r="D62" s="20">
        <v>80</v>
      </c>
      <c r="E62" s="21"/>
      <c r="F62" s="26"/>
      <c r="G62" s="21"/>
      <c r="H62" s="38"/>
      <c r="I62" s="39"/>
      <c r="J62" s="24">
        <f t="shared" si="11"/>
        <v>0</v>
      </c>
      <c r="K62" s="24">
        <f t="shared" si="9"/>
        <v>0</v>
      </c>
      <c r="L62" s="24">
        <f t="shared" si="10"/>
        <v>0</v>
      </c>
      <c r="M62" s="29"/>
    </row>
    <row r="63" spans="1:13" ht="108" x14ac:dyDescent="0.25">
      <c r="A63" s="17">
        <v>7</v>
      </c>
      <c r="B63" s="18" t="s">
        <v>66</v>
      </c>
      <c r="C63" s="19" t="s">
        <v>12</v>
      </c>
      <c r="D63" s="17">
        <v>40</v>
      </c>
      <c r="E63" s="21"/>
      <c r="F63" s="21"/>
      <c r="G63" s="21"/>
      <c r="H63" s="38"/>
      <c r="I63" s="39"/>
      <c r="J63" s="24">
        <f t="shared" si="11"/>
        <v>0</v>
      </c>
      <c r="K63" s="24">
        <f t="shared" si="9"/>
        <v>0</v>
      </c>
      <c r="L63" s="24">
        <f t="shared" ref="L63" si="12">D63*J63</f>
        <v>0</v>
      </c>
      <c r="M63" s="29"/>
    </row>
    <row r="64" spans="1:13" ht="22.5" customHeight="1" x14ac:dyDescent="0.25">
      <c r="A64" s="405" t="s">
        <v>35</v>
      </c>
      <c r="B64" s="406"/>
      <c r="C64" s="406"/>
      <c r="D64" s="406"/>
      <c r="E64" s="406"/>
      <c r="F64" s="406"/>
      <c r="G64" s="406"/>
      <c r="H64" s="406"/>
      <c r="I64" s="406"/>
      <c r="J64" s="406"/>
      <c r="K64" s="34">
        <f>SUM(K57:K63)</f>
        <v>0</v>
      </c>
      <c r="L64" s="34">
        <f>SUM(L57:L63)</f>
        <v>0</v>
      </c>
      <c r="M64" s="29"/>
    </row>
    <row r="65" spans="1:13" s="3" customFormat="1" ht="24.95" customHeight="1" x14ac:dyDescent="0.25">
      <c r="A65" s="403" t="s">
        <v>67</v>
      </c>
      <c r="B65" s="403"/>
      <c r="C65" s="403"/>
      <c r="D65" s="403"/>
      <c r="E65" s="403"/>
      <c r="F65" s="403"/>
      <c r="G65" s="403"/>
      <c r="H65" s="403"/>
      <c r="I65" s="403"/>
      <c r="J65" s="403"/>
      <c r="K65" s="403"/>
      <c r="L65" s="403"/>
      <c r="M65" s="267"/>
    </row>
    <row r="66" spans="1:13" s="3" customFormat="1" ht="24.95" customHeight="1" x14ac:dyDescent="0.25">
      <c r="A66" s="403" t="s">
        <v>68</v>
      </c>
      <c r="B66" s="407"/>
      <c r="C66" s="407"/>
      <c r="D66" s="407"/>
      <c r="E66" s="407"/>
      <c r="F66" s="407"/>
      <c r="G66" s="407"/>
      <c r="H66" s="407"/>
      <c r="I66" s="407"/>
      <c r="J66" s="407"/>
      <c r="K66" s="407"/>
      <c r="L66" s="407"/>
      <c r="M66" s="267"/>
    </row>
    <row r="67" spans="1:13" ht="75" customHeight="1" x14ac:dyDescent="0.25">
      <c r="A67" s="29">
        <v>1</v>
      </c>
      <c r="B67" s="415" t="s">
        <v>69</v>
      </c>
      <c r="C67" s="416"/>
      <c r="D67" s="416"/>
      <c r="E67" s="416"/>
      <c r="F67" s="416"/>
      <c r="G67" s="416"/>
      <c r="H67" s="416"/>
      <c r="I67" s="416"/>
      <c r="J67" s="416"/>
      <c r="K67" s="416"/>
      <c r="L67" s="416"/>
      <c r="M67" s="417"/>
    </row>
    <row r="68" spans="1:13" x14ac:dyDescent="0.25">
      <c r="A68" s="29">
        <v>1.1000000000000001</v>
      </c>
      <c r="B68" s="40" t="s">
        <v>70</v>
      </c>
      <c r="C68" s="30" t="s">
        <v>40</v>
      </c>
      <c r="D68" s="20">
        <v>80</v>
      </c>
      <c r="E68" s="31"/>
      <c r="F68" s="31"/>
      <c r="G68" s="31"/>
      <c r="H68" s="22"/>
      <c r="I68" s="36"/>
      <c r="J68" s="24">
        <f t="shared" ref="J68:J72" si="13">H68*(1+I68)</f>
        <v>0</v>
      </c>
      <c r="K68" s="24">
        <f t="shared" ref="K68:K72" si="14">D68*H68</f>
        <v>0</v>
      </c>
      <c r="L68" s="24">
        <f t="shared" ref="L68:L72" si="15">D68*J68</f>
        <v>0</v>
      </c>
      <c r="M68" s="29"/>
    </row>
    <row r="69" spans="1:13" x14ac:dyDescent="0.25">
      <c r="A69" s="29">
        <v>1.2</v>
      </c>
      <c r="B69" s="41" t="s">
        <v>71</v>
      </c>
      <c r="C69" s="30" t="s">
        <v>40</v>
      </c>
      <c r="D69" s="20">
        <v>80</v>
      </c>
      <c r="E69" s="31"/>
      <c r="F69" s="31"/>
      <c r="G69" s="31"/>
      <c r="H69" s="22"/>
      <c r="I69" s="36"/>
      <c r="J69" s="24">
        <f t="shared" si="13"/>
        <v>0</v>
      </c>
      <c r="K69" s="24">
        <f t="shared" si="14"/>
        <v>0</v>
      </c>
      <c r="L69" s="24">
        <f t="shared" si="15"/>
        <v>0</v>
      </c>
      <c r="M69" s="29"/>
    </row>
    <row r="70" spans="1:13" x14ac:dyDescent="0.25">
      <c r="A70" s="29">
        <v>1.3</v>
      </c>
      <c r="B70" s="41" t="s">
        <v>72</v>
      </c>
      <c r="C70" s="30" t="s">
        <v>40</v>
      </c>
      <c r="D70" s="20">
        <v>80</v>
      </c>
      <c r="E70" s="31"/>
      <c r="F70" s="31"/>
      <c r="G70" s="31"/>
      <c r="H70" s="22"/>
      <c r="I70" s="36"/>
      <c r="J70" s="24">
        <f t="shared" si="13"/>
        <v>0</v>
      </c>
      <c r="K70" s="24">
        <f t="shared" si="14"/>
        <v>0</v>
      </c>
      <c r="L70" s="24">
        <f t="shared" si="15"/>
        <v>0</v>
      </c>
      <c r="M70" s="29"/>
    </row>
    <row r="71" spans="1:13" x14ac:dyDescent="0.25">
      <c r="A71" s="29">
        <v>1.4</v>
      </c>
      <c r="B71" s="40" t="s">
        <v>73</v>
      </c>
      <c r="C71" s="30" t="s">
        <v>40</v>
      </c>
      <c r="D71" s="20">
        <v>80</v>
      </c>
      <c r="E71" s="31"/>
      <c r="F71" s="31"/>
      <c r="G71" s="31"/>
      <c r="H71" s="22"/>
      <c r="I71" s="36"/>
      <c r="J71" s="24">
        <f t="shared" si="13"/>
        <v>0</v>
      </c>
      <c r="K71" s="24">
        <f t="shared" si="14"/>
        <v>0</v>
      </c>
      <c r="L71" s="24">
        <f t="shared" si="15"/>
        <v>0</v>
      </c>
      <c r="M71" s="29"/>
    </row>
    <row r="72" spans="1:13" x14ac:dyDescent="0.25">
      <c r="A72" s="29">
        <v>1.5</v>
      </c>
      <c r="B72" s="41" t="s">
        <v>74</v>
      </c>
      <c r="C72" s="30" t="s">
        <v>40</v>
      </c>
      <c r="D72" s="20">
        <v>80</v>
      </c>
      <c r="E72" s="31"/>
      <c r="F72" s="31"/>
      <c r="G72" s="31"/>
      <c r="H72" s="22"/>
      <c r="I72" s="36"/>
      <c r="J72" s="24">
        <f t="shared" si="13"/>
        <v>0</v>
      </c>
      <c r="K72" s="24">
        <f t="shared" si="14"/>
        <v>0</v>
      </c>
      <c r="L72" s="24">
        <f t="shared" si="15"/>
        <v>0</v>
      </c>
      <c r="M72" s="29"/>
    </row>
    <row r="73" spans="1:13" ht="21" customHeight="1" x14ac:dyDescent="0.25">
      <c r="A73" s="405" t="s">
        <v>35</v>
      </c>
      <c r="B73" s="406"/>
      <c r="C73" s="406"/>
      <c r="D73" s="406"/>
      <c r="E73" s="406"/>
      <c r="F73" s="406"/>
      <c r="G73" s="406"/>
      <c r="H73" s="406"/>
      <c r="I73" s="406"/>
      <c r="J73" s="406"/>
      <c r="K73" s="34">
        <f>SUM(K68:K72)</f>
        <v>0</v>
      </c>
      <c r="L73" s="34">
        <f>SUM(L68:L72)</f>
        <v>0</v>
      </c>
      <c r="M73" s="29"/>
    </row>
    <row r="74" spans="1:13" x14ac:dyDescent="0.25">
      <c r="A74" s="403" t="s">
        <v>75</v>
      </c>
      <c r="B74" s="403"/>
      <c r="C74" s="403"/>
      <c r="D74" s="403"/>
      <c r="E74" s="403"/>
      <c r="F74" s="403"/>
      <c r="G74" s="403"/>
      <c r="H74" s="403"/>
      <c r="I74" s="403"/>
      <c r="J74" s="403"/>
      <c r="K74" s="403"/>
      <c r="L74" s="42"/>
      <c r="M74" s="269"/>
    </row>
    <row r="75" spans="1:13" x14ac:dyDescent="0.25">
      <c r="A75" s="403" t="s">
        <v>76</v>
      </c>
      <c r="B75" s="410"/>
      <c r="C75" s="410"/>
      <c r="D75" s="410"/>
      <c r="E75" s="410"/>
      <c r="F75" s="410"/>
      <c r="G75" s="410"/>
      <c r="H75" s="410"/>
      <c r="I75" s="410"/>
      <c r="J75" s="410"/>
      <c r="K75" s="410"/>
      <c r="L75" s="42"/>
      <c r="M75" s="269"/>
    </row>
    <row r="76" spans="1:13" ht="146.25" customHeight="1" x14ac:dyDescent="0.25">
      <c r="A76" s="19">
        <v>1</v>
      </c>
      <c r="B76" s="43" t="s">
        <v>77</v>
      </c>
      <c r="C76" s="19" t="s">
        <v>12</v>
      </c>
      <c r="D76" s="19">
        <v>200</v>
      </c>
      <c r="E76" s="19"/>
      <c r="F76" s="19"/>
      <c r="G76" s="24"/>
      <c r="H76" s="44"/>
      <c r="I76" s="45"/>
      <c r="J76" s="24">
        <f>H76*(1+I76)</f>
        <v>0</v>
      </c>
      <c r="K76" s="24">
        <f t="shared" ref="K76" si="16">D76*H76</f>
        <v>0</v>
      </c>
      <c r="L76" s="24">
        <f t="shared" ref="L76:L97" si="17">D76*J76</f>
        <v>0</v>
      </c>
      <c r="M76" s="29"/>
    </row>
    <row r="77" spans="1:13" ht="162" x14ac:dyDescent="0.25">
      <c r="A77" s="19">
        <v>2</v>
      </c>
      <c r="B77" s="43" t="s">
        <v>78</v>
      </c>
      <c r="C77" s="19" t="s">
        <v>12</v>
      </c>
      <c r="D77" s="19">
        <v>200</v>
      </c>
      <c r="E77" s="19"/>
      <c r="F77" s="19"/>
      <c r="G77" s="24"/>
      <c r="H77" s="32"/>
      <c r="I77" s="45"/>
      <c r="J77" s="24">
        <f>H77*(1+I77)</f>
        <v>0</v>
      </c>
      <c r="K77" s="24">
        <f>D77*H77</f>
        <v>0</v>
      </c>
      <c r="L77" s="24">
        <f t="shared" si="17"/>
        <v>0</v>
      </c>
      <c r="M77" s="29"/>
    </row>
    <row r="78" spans="1:13" ht="111" customHeight="1" x14ac:dyDescent="0.25">
      <c r="A78" s="19">
        <v>3</v>
      </c>
      <c r="B78" s="43" t="s">
        <v>79</v>
      </c>
      <c r="C78" s="19" t="s">
        <v>12</v>
      </c>
      <c r="D78" s="19">
        <v>150</v>
      </c>
      <c r="E78" s="19"/>
      <c r="F78" s="19"/>
      <c r="G78" s="24"/>
      <c r="H78" s="44"/>
      <c r="I78" s="45"/>
      <c r="J78" s="24">
        <f t="shared" ref="J78:J97" si="18">H78*(1+I78)</f>
        <v>0</v>
      </c>
      <c r="K78" s="24">
        <f t="shared" ref="K78:K97" si="19">D78*H78</f>
        <v>0</v>
      </c>
      <c r="L78" s="24">
        <f t="shared" si="17"/>
        <v>0</v>
      </c>
      <c r="M78" s="29"/>
    </row>
    <row r="79" spans="1:13" ht="240.75" customHeight="1" x14ac:dyDescent="0.25">
      <c r="A79" s="19">
        <v>4</v>
      </c>
      <c r="B79" s="43" t="s">
        <v>204</v>
      </c>
      <c r="C79" s="19" t="s">
        <v>12</v>
      </c>
      <c r="D79" s="19">
        <v>30</v>
      </c>
      <c r="E79" s="19"/>
      <c r="F79" s="19"/>
      <c r="G79" s="24"/>
      <c r="H79" s="44"/>
      <c r="I79" s="45"/>
      <c r="J79" s="24">
        <f t="shared" si="18"/>
        <v>0</v>
      </c>
      <c r="K79" s="24">
        <f t="shared" si="19"/>
        <v>0</v>
      </c>
      <c r="L79" s="24">
        <f t="shared" si="17"/>
        <v>0</v>
      </c>
      <c r="M79" s="29"/>
    </row>
    <row r="80" spans="1:13" ht="81" x14ac:dyDescent="0.25">
      <c r="A80" s="19">
        <v>5</v>
      </c>
      <c r="B80" s="43" t="s">
        <v>80</v>
      </c>
      <c r="C80" s="19" t="s">
        <v>12</v>
      </c>
      <c r="D80" s="19">
        <v>30</v>
      </c>
      <c r="E80" s="19"/>
      <c r="F80" s="19"/>
      <c r="G80" s="24"/>
      <c r="H80" s="44"/>
      <c r="I80" s="45"/>
      <c r="J80" s="24">
        <f t="shared" si="18"/>
        <v>0</v>
      </c>
      <c r="K80" s="24">
        <f t="shared" si="19"/>
        <v>0</v>
      </c>
      <c r="L80" s="24">
        <f t="shared" si="17"/>
        <v>0</v>
      </c>
      <c r="M80" s="29"/>
    </row>
    <row r="81" spans="1:13" ht="54" x14ac:dyDescent="0.25">
      <c r="A81" s="19">
        <v>6</v>
      </c>
      <c r="B81" s="43" t="s">
        <v>81</v>
      </c>
      <c r="C81" s="19" t="s">
        <v>12</v>
      </c>
      <c r="D81" s="19">
        <v>160</v>
      </c>
      <c r="E81" s="19"/>
      <c r="F81" s="19"/>
      <c r="G81" s="24"/>
      <c r="H81" s="44"/>
      <c r="I81" s="45"/>
      <c r="J81" s="24">
        <f t="shared" si="18"/>
        <v>0</v>
      </c>
      <c r="K81" s="24">
        <f t="shared" si="19"/>
        <v>0</v>
      </c>
      <c r="L81" s="24">
        <f t="shared" si="17"/>
        <v>0</v>
      </c>
      <c r="M81" s="29"/>
    </row>
    <row r="82" spans="1:13" ht="27" x14ac:dyDescent="0.25">
      <c r="A82" s="19">
        <v>7</v>
      </c>
      <c r="B82" s="43" t="s">
        <v>205</v>
      </c>
      <c r="C82" s="19" t="s">
        <v>12</v>
      </c>
      <c r="D82" s="19">
        <v>350</v>
      </c>
      <c r="E82" s="19"/>
      <c r="F82" s="19"/>
      <c r="G82" s="24"/>
      <c r="H82" s="44"/>
      <c r="I82" s="45"/>
      <c r="J82" s="24">
        <f t="shared" si="18"/>
        <v>0</v>
      </c>
      <c r="K82" s="24">
        <f t="shared" si="19"/>
        <v>0</v>
      </c>
      <c r="L82" s="24">
        <f t="shared" si="17"/>
        <v>0</v>
      </c>
      <c r="M82" s="29"/>
    </row>
    <row r="83" spans="1:13" ht="27" x14ac:dyDescent="0.25">
      <c r="A83" s="19">
        <v>8</v>
      </c>
      <c r="B83" s="43" t="s">
        <v>206</v>
      </c>
      <c r="C83" s="19" t="s">
        <v>12</v>
      </c>
      <c r="D83" s="19">
        <v>90</v>
      </c>
      <c r="E83" s="19"/>
      <c r="F83" s="19"/>
      <c r="G83" s="24"/>
      <c r="H83" s="44"/>
      <c r="I83" s="45"/>
      <c r="J83" s="24">
        <f t="shared" si="18"/>
        <v>0</v>
      </c>
      <c r="K83" s="24">
        <f t="shared" si="19"/>
        <v>0</v>
      </c>
      <c r="L83" s="24">
        <f t="shared" si="17"/>
        <v>0</v>
      </c>
      <c r="M83" s="29"/>
    </row>
    <row r="84" spans="1:13" ht="72" customHeight="1" x14ac:dyDescent="0.25">
      <c r="A84" s="19">
        <v>9</v>
      </c>
      <c r="B84" s="43" t="s">
        <v>207</v>
      </c>
      <c r="C84" s="19" t="s">
        <v>12</v>
      </c>
      <c r="D84" s="19">
        <v>150</v>
      </c>
      <c r="E84" s="19"/>
      <c r="F84" s="19"/>
      <c r="G84" s="24"/>
      <c r="H84" s="46"/>
      <c r="I84" s="47"/>
      <c r="J84" s="24">
        <f t="shared" si="18"/>
        <v>0</v>
      </c>
      <c r="K84" s="24">
        <f t="shared" si="19"/>
        <v>0</v>
      </c>
      <c r="L84" s="24">
        <f t="shared" si="17"/>
        <v>0</v>
      </c>
      <c r="M84" s="29"/>
    </row>
    <row r="85" spans="1:13" ht="81" x14ac:dyDescent="0.25">
      <c r="A85" s="19">
        <v>10</v>
      </c>
      <c r="B85" s="43" t="s">
        <v>82</v>
      </c>
      <c r="C85" s="19" t="s">
        <v>12</v>
      </c>
      <c r="D85" s="19">
        <v>350</v>
      </c>
      <c r="E85" s="19"/>
      <c r="F85" s="19"/>
      <c r="G85" s="24"/>
      <c r="H85" s="44"/>
      <c r="I85" s="45"/>
      <c r="J85" s="24">
        <f t="shared" si="18"/>
        <v>0</v>
      </c>
      <c r="K85" s="24">
        <f t="shared" si="19"/>
        <v>0</v>
      </c>
      <c r="L85" s="24">
        <f t="shared" si="17"/>
        <v>0</v>
      </c>
      <c r="M85" s="29"/>
    </row>
    <row r="86" spans="1:13" ht="81" x14ac:dyDescent="0.25">
      <c r="A86" s="19">
        <v>11</v>
      </c>
      <c r="B86" s="43" t="s">
        <v>83</v>
      </c>
      <c r="C86" s="19" t="s">
        <v>12</v>
      </c>
      <c r="D86" s="19">
        <v>10</v>
      </c>
      <c r="E86" s="19"/>
      <c r="F86" s="19"/>
      <c r="G86" s="24"/>
      <c r="H86" s="44"/>
      <c r="I86" s="45"/>
      <c r="J86" s="24">
        <f t="shared" si="18"/>
        <v>0</v>
      </c>
      <c r="K86" s="24">
        <f t="shared" si="19"/>
        <v>0</v>
      </c>
      <c r="L86" s="24">
        <f t="shared" si="17"/>
        <v>0</v>
      </c>
      <c r="M86" s="29"/>
    </row>
    <row r="87" spans="1:13" ht="67.5" x14ac:dyDescent="0.25">
      <c r="A87" s="19">
        <v>12</v>
      </c>
      <c r="B87" s="43" t="s">
        <v>84</v>
      </c>
      <c r="C87" s="19" t="s">
        <v>12</v>
      </c>
      <c r="D87" s="19">
        <v>40</v>
      </c>
      <c r="E87" s="19"/>
      <c r="F87" s="19"/>
      <c r="G87" s="24"/>
      <c r="H87" s="44"/>
      <c r="I87" s="45"/>
      <c r="J87" s="24">
        <f t="shared" si="18"/>
        <v>0</v>
      </c>
      <c r="K87" s="24">
        <f t="shared" si="19"/>
        <v>0</v>
      </c>
      <c r="L87" s="24">
        <f t="shared" si="17"/>
        <v>0</v>
      </c>
      <c r="M87" s="29"/>
    </row>
    <row r="88" spans="1:13" x14ac:dyDescent="0.25">
      <c r="A88" s="19">
        <v>13</v>
      </c>
      <c r="B88" s="43" t="s">
        <v>85</v>
      </c>
      <c r="C88" s="19" t="s">
        <v>12</v>
      </c>
      <c r="D88" s="19">
        <v>80</v>
      </c>
      <c r="E88" s="19"/>
      <c r="F88" s="19"/>
      <c r="G88" s="24"/>
      <c r="H88" s="44"/>
      <c r="I88" s="45"/>
      <c r="J88" s="24">
        <f t="shared" si="18"/>
        <v>0</v>
      </c>
      <c r="K88" s="24">
        <f t="shared" si="19"/>
        <v>0</v>
      </c>
      <c r="L88" s="24">
        <f t="shared" si="17"/>
        <v>0</v>
      </c>
      <c r="M88" s="29"/>
    </row>
    <row r="89" spans="1:13" ht="67.5" customHeight="1" x14ac:dyDescent="0.25">
      <c r="A89" s="19">
        <v>15</v>
      </c>
      <c r="B89" s="43" t="s">
        <v>86</v>
      </c>
      <c r="C89" s="19" t="s">
        <v>12</v>
      </c>
      <c r="D89" s="19">
        <v>25</v>
      </c>
      <c r="E89" s="48"/>
      <c r="F89" s="48"/>
      <c r="G89" s="24"/>
      <c r="H89" s="44"/>
      <c r="I89" s="45"/>
      <c r="J89" s="24">
        <f t="shared" si="18"/>
        <v>0</v>
      </c>
      <c r="K89" s="24">
        <f t="shared" si="19"/>
        <v>0</v>
      </c>
      <c r="L89" s="24">
        <f t="shared" si="17"/>
        <v>0</v>
      </c>
      <c r="M89" s="29"/>
    </row>
    <row r="90" spans="1:13" ht="39" customHeight="1" x14ac:dyDescent="0.25">
      <c r="A90" s="19">
        <v>16</v>
      </c>
      <c r="B90" s="43" t="s">
        <v>87</v>
      </c>
      <c r="C90" s="19" t="s">
        <v>12</v>
      </c>
      <c r="D90" s="19">
        <v>25</v>
      </c>
      <c r="E90" s="48"/>
      <c r="F90" s="48"/>
      <c r="G90" s="24"/>
      <c r="H90" s="44"/>
      <c r="I90" s="45"/>
      <c r="J90" s="24">
        <f t="shared" si="18"/>
        <v>0</v>
      </c>
      <c r="K90" s="24">
        <f t="shared" si="19"/>
        <v>0</v>
      </c>
      <c r="L90" s="24">
        <f t="shared" si="17"/>
        <v>0</v>
      </c>
      <c r="M90" s="29"/>
    </row>
    <row r="91" spans="1:13" ht="68.25" customHeight="1" x14ac:dyDescent="0.25">
      <c r="A91" s="19">
        <v>17</v>
      </c>
      <c r="B91" s="43" t="s">
        <v>88</v>
      </c>
      <c r="C91" s="19" t="s">
        <v>12</v>
      </c>
      <c r="D91" s="19">
        <v>400</v>
      </c>
      <c r="E91" s="48"/>
      <c r="F91" s="48"/>
      <c r="G91" s="24"/>
      <c r="H91" s="44"/>
      <c r="I91" s="45"/>
      <c r="J91" s="24">
        <f t="shared" si="18"/>
        <v>0</v>
      </c>
      <c r="K91" s="24">
        <f t="shared" si="19"/>
        <v>0</v>
      </c>
      <c r="L91" s="24">
        <f t="shared" si="17"/>
        <v>0</v>
      </c>
      <c r="M91" s="29"/>
    </row>
    <row r="92" spans="1:13" ht="221.25" customHeight="1" x14ac:dyDescent="0.25">
      <c r="A92" s="19">
        <v>18</v>
      </c>
      <c r="B92" s="18" t="s">
        <v>89</v>
      </c>
      <c r="C92" s="17" t="s">
        <v>90</v>
      </c>
      <c r="D92" s="17">
        <v>30</v>
      </c>
      <c r="E92" s="21"/>
      <c r="F92" s="21"/>
      <c r="G92" s="49"/>
      <c r="H92" s="22"/>
      <c r="I92" s="45"/>
      <c r="J92" s="24">
        <f t="shared" si="18"/>
        <v>0</v>
      </c>
      <c r="K92" s="24">
        <f t="shared" si="19"/>
        <v>0</v>
      </c>
      <c r="L92" s="24">
        <f t="shared" si="17"/>
        <v>0</v>
      </c>
      <c r="M92" s="144" t="s">
        <v>570</v>
      </c>
    </row>
    <row r="93" spans="1:13" x14ac:dyDescent="0.25">
      <c r="A93" s="19">
        <v>19</v>
      </c>
      <c r="B93" s="43" t="s">
        <v>91</v>
      </c>
      <c r="C93" s="19" t="s">
        <v>12</v>
      </c>
      <c r="D93" s="19">
        <v>420</v>
      </c>
      <c r="E93" s="48"/>
      <c r="F93" s="48"/>
      <c r="G93" s="24"/>
      <c r="H93" s="44"/>
      <c r="I93" s="45"/>
      <c r="J93" s="24">
        <f t="shared" si="18"/>
        <v>0</v>
      </c>
      <c r="K93" s="24">
        <f t="shared" si="19"/>
        <v>0</v>
      </c>
      <c r="L93" s="24">
        <f t="shared" si="17"/>
        <v>0</v>
      </c>
      <c r="M93" s="29"/>
    </row>
    <row r="94" spans="1:13" ht="27" x14ac:dyDescent="0.25">
      <c r="A94" s="19">
        <v>20</v>
      </c>
      <c r="B94" s="43" t="s">
        <v>92</v>
      </c>
      <c r="C94" s="19" t="s">
        <v>12</v>
      </c>
      <c r="D94" s="19">
        <v>80</v>
      </c>
      <c r="E94" s="48"/>
      <c r="F94" s="48"/>
      <c r="G94" s="24"/>
      <c r="H94" s="46"/>
      <c r="I94" s="47"/>
      <c r="J94" s="24">
        <f t="shared" si="18"/>
        <v>0</v>
      </c>
      <c r="K94" s="24">
        <f t="shared" si="19"/>
        <v>0</v>
      </c>
      <c r="L94" s="24">
        <f t="shared" si="17"/>
        <v>0</v>
      </c>
      <c r="M94" s="29"/>
    </row>
    <row r="95" spans="1:13" ht="35.25" customHeight="1" x14ac:dyDescent="0.25">
      <c r="A95" s="19">
        <v>21</v>
      </c>
      <c r="B95" s="43" t="s">
        <v>93</v>
      </c>
      <c r="C95" s="19" t="s">
        <v>12</v>
      </c>
      <c r="D95" s="19">
        <v>80</v>
      </c>
      <c r="E95" s="48"/>
      <c r="F95" s="48"/>
      <c r="G95" s="24"/>
      <c r="H95" s="44"/>
      <c r="I95" s="45"/>
      <c r="J95" s="24">
        <f t="shared" si="18"/>
        <v>0</v>
      </c>
      <c r="K95" s="24">
        <f t="shared" si="19"/>
        <v>0</v>
      </c>
      <c r="L95" s="24">
        <f t="shared" si="17"/>
        <v>0</v>
      </c>
      <c r="M95" s="29"/>
    </row>
    <row r="96" spans="1:13" x14ac:dyDescent="0.25">
      <c r="A96" s="19">
        <v>22</v>
      </c>
      <c r="B96" s="43" t="s">
        <v>94</v>
      </c>
      <c r="C96" s="19" t="s">
        <v>12</v>
      </c>
      <c r="D96" s="19">
        <v>50</v>
      </c>
      <c r="E96" s="48"/>
      <c r="F96" s="48"/>
      <c r="G96" s="24"/>
      <c r="H96" s="44"/>
      <c r="I96" s="45"/>
      <c r="J96" s="24">
        <f t="shared" si="18"/>
        <v>0</v>
      </c>
      <c r="K96" s="24">
        <f t="shared" si="19"/>
        <v>0</v>
      </c>
      <c r="L96" s="24">
        <f t="shared" si="17"/>
        <v>0</v>
      </c>
      <c r="M96" s="29"/>
    </row>
    <row r="97" spans="1:13" x14ac:dyDescent="0.25">
      <c r="A97" s="19">
        <v>23</v>
      </c>
      <c r="B97" s="43" t="s">
        <v>95</v>
      </c>
      <c r="C97" s="19" t="s">
        <v>12</v>
      </c>
      <c r="D97" s="19">
        <v>300</v>
      </c>
      <c r="E97" s="48"/>
      <c r="F97" s="48"/>
      <c r="G97" s="24"/>
      <c r="H97" s="44"/>
      <c r="I97" s="45"/>
      <c r="J97" s="24">
        <f t="shared" si="18"/>
        <v>0</v>
      </c>
      <c r="K97" s="24">
        <f t="shared" si="19"/>
        <v>0</v>
      </c>
      <c r="L97" s="24">
        <f t="shared" si="17"/>
        <v>0</v>
      </c>
      <c r="M97" s="29"/>
    </row>
    <row r="98" spans="1:13" ht="14.45" customHeight="1" x14ac:dyDescent="0.25">
      <c r="A98" s="405" t="s">
        <v>35</v>
      </c>
      <c r="B98" s="406"/>
      <c r="C98" s="406"/>
      <c r="D98" s="406"/>
      <c r="E98" s="406"/>
      <c r="F98" s="406"/>
      <c r="G98" s="406"/>
      <c r="H98" s="406"/>
      <c r="I98" s="406"/>
      <c r="J98" s="406"/>
      <c r="K98" s="34">
        <f>SUM(K76:K97)</f>
        <v>0</v>
      </c>
      <c r="L98" s="34">
        <f>SUM(L76:L97)</f>
        <v>0</v>
      </c>
      <c r="M98" s="29"/>
    </row>
    <row r="99" spans="1:13" ht="30" customHeight="1" x14ac:dyDescent="0.25">
      <c r="A99" s="50"/>
      <c r="B99" s="411" t="s">
        <v>96</v>
      </c>
      <c r="C99" s="411"/>
      <c r="D99" s="411"/>
      <c r="E99" s="411"/>
      <c r="F99" s="411"/>
      <c r="G99" s="411"/>
      <c r="H99" s="411"/>
      <c r="I99" s="411"/>
      <c r="J99" s="411"/>
      <c r="K99" s="411"/>
      <c r="L99" s="42"/>
      <c r="M99" s="269"/>
    </row>
    <row r="100" spans="1:13" ht="48.75" customHeight="1" x14ac:dyDescent="0.25">
      <c r="A100" s="30"/>
      <c r="B100" s="418" t="s">
        <v>579</v>
      </c>
      <c r="C100" s="419"/>
      <c r="D100" s="419"/>
      <c r="E100" s="419"/>
      <c r="F100" s="419"/>
      <c r="G100" s="419"/>
      <c r="H100" s="419"/>
      <c r="I100" s="419"/>
      <c r="J100" s="419"/>
      <c r="K100" s="419"/>
      <c r="L100" s="419"/>
      <c r="M100" s="420"/>
    </row>
    <row r="101" spans="1:13" ht="21" customHeight="1" x14ac:dyDescent="0.25">
      <c r="A101" s="50">
        <v>1</v>
      </c>
      <c r="B101" s="412" t="s">
        <v>97</v>
      </c>
      <c r="C101" s="413"/>
      <c r="D101" s="413"/>
      <c r="E101" s="413"/>
      <c r="F101" s="413"/>
      <c r="G101" s="413"/>
      <c r="H101" s="413"/>
      <c r="I101" s="413"/>
      <c r="J101" s="413"/>
      <c r="K101" s="413"/>
      <c r="L101" s="414"/>
      <c r="M101" s="29"/>
    </row>
    <row r="102" spans="1:13" x14ac:dyDescent="0.25">
      <c r="A102" s="52" t="s">
        <v>98</v>
      </c>
      <c r="B102" s="43" t="s">
        <v>99</v>
      </c>
      <c r="C102" s="30" t="s">
        <v>40</v>
      </c>
      <c r="D102" s="30">
        <v>12</v>
      </c>
      <c r="E102" s="29"/>
      <c r="F102" s="29"/>
      <c r="G102" s="51"/>
      <c r="H102" s="32"/>
      <c r="I102" s="36"/>
      <c r="J102" s="51">
        <f>H102*(1+I102)</f>
        <v>0</v>
      </c>
      <c r="K102" s="51">
        <f>D102*H102</f>
        <v>0</v>
      </c>
      <c r="L102" s="51">
        <f>D102*J102</f>
        <v>0</v>
      </c>
      <c r="M102" s="29"/>
    </row>
    <row r="103" spans="1:13" x14ac:dyDescent="0.25">
      <c r="A103" s="52" t="s">
        <v>100</v>
      </c>
      <c r="B103" s="43" t="s">
        <v>101</v>
      </c>
      <c r="C103" s="30" t="s">
        <v>40</v>
      </c>
      <c r="D103" s="30">
        <v>12</v>
      </c>
      <c r="E103" s="29"/>
      <c r="F103" s="29"/>
      <c r="G103" s="51"/>
      <c r="H103" s="32"/>
      <c r="I103" s="36"/>
      <c r="J103" s="51">
        <f t="shared" ref="J103:J124" si="20">H103*(1+I103)</f>
        <v>0</v>
      </c>
      <c r="K103" s="51">
        <f t="shared" ref="K103:K124" si="21">D103*H103</f>
        <v>0</v>
      </c>
      <c r="L103" s="51">
        <f t="shared" ref="L103:L124" si="22">D103*J103</f>
        <v>0</v>
      </c>
      <c r="M103" s="29"/>
    </row>
    <row r="104" spans="1:13" x14ac:dyDescent="0.25">
      <c r="A104" s="52" t="s">
        <v>102</v>
      </c>
      <c r="B104" s="43" t="s">
        <v>103</v>
      </c>
      <c r="C104" s="30" t="s">
        <v>40</v>
      </c>
      <c r="D104" s="30">
        <v>12</v>
      </c>
      <c r="E104" s="29"/>
      <c r="F104" s="29"/>
      <c r="G104" s="51"/>
      <c r="H104" s="32"/>
      <c r="I104" s="36"/>
      <c r="J104" s="51">
        <f t="shared" si="20"/>
        <v>0</v>
      </c>
      <c r="K104" s="51">
        <f t="shared" si="21"/>
        <v>0</v>
      </c>
      <c r="L104" s="51">
        <f t="shared" si="22"/>
        <v>0</v>
      </c>
      <c r="M104" s="29"/>
    </row>
    <row r="105" spans="1:13" x14ac:dyDescent="0.25">
      <c r="A105" s="52" t="s">
        <v>104</v>
      </c>
      <c r="B105" s="43" t="s">
        <v>105</v>
      </c>
      <c r="C105" s="30" t="s">
        <v>40</v>
      </c>
      <c r="D105" s="30">
        <v>24</v>
      </c>
      <c r="E105" s="29"/>
      <c r="F105" s="29"/>
      <c r="G105" s="51"/>
      <c r="H105" s="32"/>
      <c r="I105" s="36"/>
      <c r="J105" s="51">
        <f t="shared" si="20"/>
        <v>0</v>
      </c>
      <c r="K105" s="51">
        <f t="shared" si="21"/>
        <v>0</v>
      </c>
      <c r="L105" s="51">
        <f t="shared" si="22"/>
        <v>0</v>
      </c>
      <c r="M105" s="29"/>
    </row>
    <row r="106" spans="1:13" x14ac:dyDescent="0.25">
      <c r="A106" s="52" t="s">
        <v>106</v>
      </c>
      <c r="B106" s="43" t="s">
        <v>107</v>
      </c>
      <c r="C106" s="30" t="s">
        <v>40</v>
      </c>
      <c r="D106" s="30">
        <v>2</v>
      </c>
      <c r="E106" s="29"/>
      <c r="F106" s="29"/>
      <c r="G106" s="51"/>
      <c r="H106" s="32"/>
      <c r="I106" s="36"/>
      <c r="J106" s="51">
        <f t="shared" si="20"/>
        <v>0</v>
      </c>
      <c r="K106" s="51">
        <f t="shared" si="21"/>
        <v>0</v>
      </c>
      <c r="L106" s="51">
        <f t="shared" si="22"/>
        <v>0</v>
      </c>
      <c r="M106" s="29"/>
    </row>
    <row r="107" spans="1:13" x14ac:dyDescent="0.25">
      <c r="A107" s="52" t="s">
        <v>108</v>
      </c>
      <c r="B107" s="43" t="s">
        <v>109</v>
      </c>
      <c r="C107" s="30" t="s">
        <v>40</v>
      </c>
      <c r="D107" s="30">
        <v>12</v>
      </c>
      <c r="E107" s="29"/>
      <c r="F107" s="29"/>
      <c r="G107" s="51"/>
      <c r="H107" s="32"/>
      <c r="I107" s="36"/>
      <c r="J107" s="51">
        <f t="shared" si="20"/>
        <v>0</v>
      </c>
      <c r="K107" s="51">
        <f t="shared" si="21"/>
        <v>0</v>
      </c>
      <c r="L107" s="51">
        <f t="shared" si="22"/>
        <v>0</v>
      </c>
      <c r="M107" s="29"/>
    </row>
    <row r="108" spans="1:13" x14ac:dyDescent="0.25">
      <c r="A108" s="52" t="s">
        <v>110</v>
      </c>
      <c r="B108" s="43" t="s">
        <v>111</v>
      </c>
      <c r="C108" s="30" t="s">
        <v>40</v>
      </c>
      <c r="D108" s="30">
        <v>12</v>
      </c>
      <c r="E108" s="29"/>
      <c r="F108" s="29"/>
      <c r="G108" s="51"/>
      <c r="H108" s="32"/>
      <c r="I108" s="36"/>
      <c r="J108" s="51">
        <f t="shared" si="20"/>
        <v>0</v>
      </c>
      <c r="K108" s="51">
        <f t="shared" si="21"/>
        <v>0</v>
      </c>
      <c r="L108" s="51">
        <f t="shared" si="22"/>
        <v>0</v>
      </c>
      <c r="M108" s="29"/>
    </row>
    <row r="109" spans="1:13" x14ac:dyDescent="0.25">
      <c r="A109" s="52" t="s">
        <v>112</v>
      </c>
      <c r="B109" s="43" t="s">
        <v>113</v>
      </c>
      <c r="C109" s="30" t="s">
        <v>40</v>
      </c>
      <c r="D109" s="30">
        <v>2</v>
      </c>
      <c r="E109" s="29"/>
      <c r="F109" s="29"/>
      <c r="G109" s="51"/>
      <c r="H109" s="32"/>
      <c r="I109" s="36"/>
      <c r="J109" s="51">
        <f t="shared" si="20"/>
        <v>0</v>
      </c>
      <c r="K109" s="51">
        <f t="shared" si="21"/>
        <v>0</v>
      </c>
      <c r="L109" s="51">
        <f t="shared" si="22"/>
        <v>0</v>
      </c>
      <c r="M109" s="29"/>
    </row>
    <row r="110" spans="1:13" x14ac:dyDescent="0.25">
      <c r="A110" s="52" t="s">
        <v>114</v>
      </c>
      <c r="B110" s="43" t="s">
        <v>115</v>
      </c>
      <c r="C110" s="30" t="s">
        <v>40</v>
      </c>
      <c r="D110" s="30">
        <v>2</v>
      </c>
      <c r="E110" s="29"/>
      <c r="F110" s="29"/>
      <c r="G110" s="51"/>
      <c r="H110" s="32"/>
      <c r="I110" s="36"/>
      <c r="J110" s="51">
        <f t="shared" si="20"/>
        <v>0</v>
      </c>
      <c r="K110" s="51">
        <f t="shared" si="21"/>
        <v>0</v>
      </c>
      <c r="L110" s="51">
        <f t="shared" si="22"/>
        <v>0</v>
      </c>
      <c r="M110" s="29"/>
    </row>
    <row r="111" spans="1:13" x14ac:dyDescent="0.25">
      <c r="A111" s="50" t="s">
        <v>116</v>
      </c>
      <c r="B111" s="430" t="s">
        <v>117</v>
      </c>
      <c r="C111" s="430"/>
      <c r="D111" s="430"/>
      <c r="E111" s="430"/>
      <c r="F111" s="430"/>
      <c r="G111" s="430"/>
      <c r="H111" s="430"/>
      <c r="I111" s="430"/>
      <c r="J111" s="430"/>
      <c r="K111" s="430"/>
      <c r="L111" s="430"/>
      <c r="M111" s="29"/>
    </row>
    <row r="112" spans="1:13" x14ac:dyDescent="0.25">
      <c r="A112" s="30" t="s">
        <v>118</v>
      </c>
      <c r="B112" s="43" t="s">
        <v>99</v>
      </c>
      <c r="C112" s="30" t="s">
        <v>40</v>
      </c>
      <c r="D112" s="30">
        <v>20</v>
      </c>
      <c r="E112" s="29"/>
      <c r="F112" s="29"/>
      <c r="G112" s="51"/>
      <c r="H112" s="32"/>
      <c r="I112" s="36"/>
      <c r="J112" s="51">
        <f t="shared" si="20"/>
        <v>0</v>
      </c>
      <c r="K112" s="51">
        <f t="shared" si="21"/>
        <v>0</v>
      </c>
      <c r="L112" s="51">
        <f t="shared" si="22"/>
        <v>0</v>
      </c>
      <c r="M112" s="29"/>
    </row>
    <row r="113" spans="1:13" x14ac:dyDescent="0.25">
      <c r="A113" s="52" t="s">
        <v>119</v>
      </c>
      <c r="B113" s="43" t="s">
        <v>120</v>
      </c>
      <c r="C113" s="30" t="s">
        <v>40</v>
      </c>
      <c r="D113" s="30">
        <v>2</v>
      </c>
      <c r="E113" s="29"/>
      <c r="F113" s="29"/>
      <c r="G113" s="51"/>
      <c r="H113" s="32"/>
      <c r="I113" s="36"/>
      <c r="J113" s="51">
        <f t="shared" si="20"/>
        <v>0</v>
      </c>
      <c r="K113" s="51">
        <f t="shared" si="21"/>
        <v>0</v>
      </c>
      <c r="L113" s="51">
        <f t="shared" si="22"/>
        <v>0</v>
      </c>
      <c r="M113" s="29"/>
    </row>
    <row r="114" spans="1:13" x14ac:dyDescent="0.25">
      <c r="A114" s="30" t="s">
        <v>121</v>
      </c>
      <c r="B114" s="43" t="s">
        <v>122</v>
      </c>
      <c r="C114" s="30" t="s">
        <v>40</v>
      </c>
      <c r="D114" s="30">
        <v>20</v>
      </c>
      <c r="E114" s="29"/>
      <c r="F114" s="29"/>
      <c r="G114" s="51"/>
      <c r="H114" s="32"/>
      <c r="I114" s="36"/>
      <c r="J114" s="51">
        <f t="shared" si="20"/>
        <v>0</v>
      </c>
      <c r="K114" s="51">
        <f t="shared" si="21"/>
        <v>0</v>
      </c>
      <c r="L114" s="51">
        <f t="shared" si="22"/>
        <v>0</v>
      </c>
      <c r="M114" s="29"/>
    </row>
    <row r="115" spans="1:13" x14ac:dyDescent="0.25">
      <c r="A115" s="52" t="s">
        <v>123</v>
      </c>
      <c r="B115" s="43" t="s">
        <v>124</v>
      </c>
      <c r="C115" s="30" t="s">
        <v>40</v>
      </c>
      <c r="D115" s="30">
        <v>15</v>
      </c>
      <c r="E115" s="29"/>
      <c r="F115" s="29"/>
      <c r="G115" s="51"/>
      <c r="H115" s="32"/>
      <c r="I115" s="36"/>
      <c r="J115" s="51">
        <f t="shared" si="20"/>
        <v>0</v>
      </c>
      <c r="K115" s="51">
        <f t="shared" si="21"/>
        <v>0</v>
      </c>
      <c r="L115" s="51">
        <f t="shared" si="22"/>
        <v>0</v>
      </c>
      <c r="M115" s="29"/>
    </row>
    <row r="116" spans="1:13" x14ac:dyDescent="0.25">
      <c r="A116" s="30" t="s">
        <v>125</v>
      </c>
      <c r="B116" s="43" t="s">
        <v>126</v>
      </c>
      <c r="C116" s="30" t="s">
        <v>40</v>
      </c>
      <c r="D116" s="30">
        <v>10</v>
      </c>
      <c r="E116" s="29"/>
      <c r="F116" s="29"/>
      <c r="G116" s="51"/>
      <c r="H116" s="32"/>
      <c r="I116" s="36"/>
      <c r="J116" s="51">
        <f t="shared" si="20"/>
        <v>0</v>
      </c>
      <c r="K116" s="51">
        <f t="shared" si="21"/>
        <v>0</v>
      </c>
      <c r="L116" s="51">
        <f t="shared" si="22"/>
        <v>0</v>
      </c>
      <c r="M116" s="29"/>
    </row>
    <row r="117" spans="1:13" x14ac:dyDescent="0.25">
      <c r="A117" s="52" t="s">
        <v>127</v>
      </c>
      <c r="B117" s="43" t="s">
        <v>128</v>
      </c>
      <c r="C117" s="30" t="s">
        <v>40</v>
      </c>
      <c r="D117" s="30">
        <v>5</v>
      </c>
      <c r="E117" s="29"/>
      <c r="F117" s="29"/>
      <c r="G117" s="51"/>
      <c r="H117" s="32"/>
      <c r="I117" s="36"/>
      <c r="J117" s="51">
        <f t="shared" si="20"/>
        <v>0</v>
      </c>
      <c r="K117" s="51">
        <f t="shared" si="21"/>
        <v>0</v>
      </c>
      <c r="L117" s="51">
        <f t="shared" si="22"/>
        <v>0</v>
      </c>
      <c r="M117" s="29"/>
    </row>
    <row r="118" spans="1:13" x14ac:dyDescent="0.25">
      <c r="A118" s="30" t="s">
        <v>129</v>
      </c>
      <c r="B118" s="43" t="s">
        <v>130</v>
      </c>
      <c r="C118" s="30" t="s">
        <v>40</v>
      </c>
      <c r="D118" s="30">
        <v>5</v>
      </c>
      <c r="E118" s="29"/>
      <c r="F118" s="29"/>
      <c r="G118" s="51"/>
      <c r="H118" s="32"/>
      <c r="I118" s="36"/>
      <c r="J118" s="51">
        <f t="shared" si="20"/>
        <v>0</v>
      </c>
      <c r="K118" s="51">
        <f t="shared" si="21"/>
        <v>0</v>
      </c>
      <c r="L118" s="51">
        <f t="shared" si="22"/>
        <v>0</v>
      </c>
      <c r="M118" s="29"/>
    </row>
    <row r="119" spans="1:13" x14ac:dyDescent="0.25">
      <c r="A119" s="52" t="s">
        <v>131</v>
      </c>
      <c r="B119" s="43" t="s">
        <v>132</v>
      </c>
      <c r="C119" s="30" t="s">
        <v>40</v>
      </c>
      <c r="D119" s="30">
        <v>15</v>
      </c>
      <c r="E119" s="29"/>
      <c r="F119" s="29"/>
      <c r="G119" s="51"/>
      <c r="H119" s="32"/>
      <c r="I119" s="36"/>
      <c r="J119" s="51">
        <f t="shared" si="20"/>
        <v>0</v>
      </c>
      <c r="K119" s="51">
        <f t="shared" si="21"/>
        <v>0</v>
      </c>
      <c r="L119" s="51">
        <f t="shared" si="22"/>
        <v>0</v>
      </c>
      <c r="M119" s="29"/>
    </row>
    <row r="120" spans="1:13" x14ac:dyDescent="0.25">
      <c r="A120" s="30" t="s">
        <v>133</v>
      </c>
      <c r="B120" s="43" t="s">
        <v>134</v>
      </c>
      <c r="C120" s="30" t="s">
        <v>40</v>
      </c>
      <c r="D120" s="30">
        <v>10</v>
      </c>
      <c r="E120" s="29"/>
      <c r="F120" s="29"/>
      <c r="G120" s="51"/>
      <c r="H120" s="32"/>
      <c r="I120" s="36"/>
      <c r="J120" s="51">
        <f t="shared" si="20"/>
        <v>0</v>
      </c>
      <c r="K120" s="51">
        <f t="shared" si="21"/>
        <v>0</v>
      </c>
      <c r="L120" s="51">
        <f t="shared" si="22"/>
        <v>0</v>
      </c>
      <c r="M120" s="29"/>
    </row>
    <row r="121" spans="1:13" x14ac:dyDescent="0.25">
      <c r="A121" s="52" t="s">
        <v>135</v>
      </c>
      <c r="B121" s="43" t="s">
        <v>103</v>
      </c>
      <c r="C121" s="30" t="s">
        <v>40</v>
      </c>
      <c r="D121" s="30">
        <v>20</v>
      </c>
      <c r="E121" s="29"/>
      <c r="F121" s="29"/>
      <c r="G121" s="51"/>
      <c r="H121" s="32"/>
      <c r="I121" s="36"/>
      <c r="J121" s="51">
        <f t="shared" si="20"/>
        <v>0</v>
      </c>
      <c r="K121" s="51">
        <f t="shared" si="21"/>
        <v>0</v>
      </c>
      <c r="L121" s="51">
        <f t="shared" si="22"/>
        <v>0</v>
      </c>
      <c r="M121" s="29"/>
    </row>
    <row r="122" spans="1:13" x14ac:dyDescent="0.25">
      <c r="A122" s="30" t="s">
        <v>136</v>
      </c>
      <c r="B122" s="43" t="s">
        <v>137</v>
      </c>
      <c r="C122" s="30" t="s">
        <v>40</v>
      </c>
      <c r="D122" s="30">
        <v>2</v>
      </c>
      <c r="E122" s="29"/>
      <c r="F122" s="29"/>
      <c r="G122" s="51"/>
      <c r="H122" s="32"/>
      <c r="I122" s="36"/>
      <c r="J122" s="51">
        <f t="shared" si="20"/>
        <v>0</v>
      </c>
      <c r="K122" s="51">
        <f t="shared" si="21"/>
        <v>0</v>
      </c>
      <c r="L122" s="51">
        <f t="shared" si="22"/>
        <v>0</v>
      </c>
      <c r="M122" s="29"/>
    </row>
    <row r="123" spans="1:13" x14ac:dyDescent="0.25">
      <c r="A123" s="52" t="s">
        <v>138</v>
      </c>
      <c r="B123" s="43" t="s">
        <v>139</v>
      </c>
      <c r="C123" s="30" t="s">
        <v>40</v>
      </c>
      <c r="D123" s="30">
        <v>2</v>
      </c>
      <c r="E123" s="29"/>
      <c r="F123" s="29"/>
      <c r="G123" s="51"/>
      <c r="H123" s="32"/>
      <c r="I123" s="36"/>
      <c r="J123" s="51">
        <f t="shared" si="20"/>
        <v>0</v>
      </c>
      <c r="K123" s="51">
        <f t="shared" si="21"/>
        <v>0</v>
      </c>
      <c r="L123" s="51">
        <f t="shared" si="22"/>
        <v>0</v>
      </c>
      <c r="M123" s="29"/>
    </row>
    <row r="124" spans="1:13" x14ac:dyDescent="0.25">
      <c r="A124" s="30" t="s">
        <v>140</v>
      </c>
      <c r="B124" s="43" t="s">
        <v>105</v>
      </c>
      <c r="C124" s="30" t="s">
        <v>40</v>
      </c>
      <c r="D124" s="30">
        <v>40</v>
      </c>
      <c r="E124" s="29"/>
      <c r="F124" s="29"/>
      <c r="G124" s="51"/>
      <c r="H124" s="32"/>
      <c r="I124" s="36"/>
      <c r="J124" s="51">
        <f t="shared" si="20"/>
        <v>0</v>
      </c>
      <c r="K124" s="51">
        <f t="shared" si="21"/>
        <v>0</v>
      </c>
      <c r="L124" s="51">
        <f t="shared" si="22"/>
        <v>0</v>
      </c>
      <c r="M124" s="29"/>
    </row>
    <row r="125" spans="1:13" ht="31.5" customHeight="1" x14ac:dyDescent="0.25">
      <c r="A125" s="50" t="s">
        <v>141</v>
      </c>
      <c r="B125" s="430" t="s">
        <v>142</v>
      </c>
      <c r="C125" s="430"/>
      <c r="D125" s="430"/>
      <c r="E125" s="430"/>
      <c r="F125" s="430"/>
      <c r="G125" s="430"/>
      <c r="H125" s="430"/>
      <c r="I125" s="430"/>
      <c r="J125" s="430"/>
      <c r="K125" s="430"/>
      <c r="L125" s="430"/>
      <c r="M125" s="29"/>
    </row>
    <row r="126" spans="1:13" x14ac:dyDescent="0.25">
      <c r="A126" s="52" t="s">
        <v>143</v>
      </c>
      <c r="B126" s="43" t="s">
        <v>144</v>
      </c>
      <c r="C126" s="30" t="s">
        <v>40</v>
      </c>
      <c r="D126" s="30">
        <v>4</v>
      </c>
      <c r="E126" s="29"/>
      <c r="F126" s="29"/>
      <c r="G126" s="51"/>
      <c r="H126" s="32"/>
      <c r="I126" s="36"/>
      <c r="J126" s="51">
        <f>H126*(1+I126)</f>
        <v>0</v>
      </c>
      <c r="K126" s="51">
        <f t="shared" ref="K126:K137" si="23">D126*H126</f>
        <v>0</v>
      </c>
      <c r="L126" s="51">
        <f t="shared" ref="L126:L137" si="24">D126*J126</f>
        <v>0</v>
      </c>
      <c r="M126" s="29"/>
    </row>
    <row r="127" spans="1:13" x14ac:dyDescent="0.25">
      <c r="A127" s="30" t="s">
        <v>145</v>
      </c>
      <c r="B127" s="43" t="s">
        <v>146</v>
      </c>
      <c r="C127" s="30" t="s">
        <v>40</v>
      </c>
      <c r="D127" s="30">
        <v>4</v>
      </c>
      <c r="E127" s="29"/>
      <c r="F127" s="29"/>
      <c r="G127" s="51"/>
      <c r="H127" s="32"/>
      <c r="I127" s="36"/>
      <c r="J127" s="51">
        <f t="shared" ref="J127:J134" si="25">H127*(1+I127)</f>
        <v>0</v>
      </c>
      <c r="K127" s="51">
        <f t="shared" si="23"/>
        <v>0</v>
      </c>
      <c r="L127" s="51">
        <f t="shared" si="24"/>
        <v>0</v>
      </c>
      <c r="M127" s="29"/>
    </row>
    <row r="128" spans="1:13" x14ac:dyDescent="0.25">
      <c r="A128" s="52" t="s">
        <v>147</v>
      </c>
      <c r="B128" s="43" t="s">
        <v>148</v>
      </c>
      <c r="C128" s="30" t="s">
        <v>40</v>
      </c>
      <c r="D128" s="30">
        <v>2</v>
      </c>
      <c r="E128" s="29"/>
      <c r="F128" s="29"/>
      <c r="G128" s="51"/>
      <c r="H128" s="32"/>
      <c r="I128" s="36"/>
      <c r="J128" s="51">
        <f t="shared" si="25"/>
        <v>0</v>
      </c>
      <c r="K128" s="51">
        <f t="shared" si="23"/>
        <v>0</v>
      </c>
      <c r="L128" s="51">
        <f t="shared" si="24"/>
        <v>0</v>
      </c>
      <c r="M128" s="29"/>
    </row>
    <row r="129" spans="1:13" x14ac:dyDescent="0.25">
      <c r="A129" s="52" t="s">
        <v>149</v>
      </c>
      <c r="B129" s="43" t="s">
        <v>109</v>
      </c>
      <c r="C129" s="30" t="s">
        <v>40</v>
      </c>
      <c r="D129" s="30">
        <v>2</v>
      </c>
      <c r="E129" s="29"/>
      <c r="F129" s="29"/>
      <c r="G129" s="51"/>
      <c r="H129" s="32"/>
      <c r="I129" s="36"/>
      <c r="J129" s="51">
        <f t="shared" si="25"/>
        <v>0</v>
      </c>
      <c r="K129" s="51">
        <f t="shared" si="23"/>
        <v>0</v>
      </c>
      <c r="L129" s="51">
        <f t="shared" si="24"/>
        <v>0</v>
      </c>
      <c r="M129" s="29"/>
    </row>
    <row r="130" spans="1:13" x14ac:dyDescent="0.25">
      <c r="A130" s="52" t="s">
        <v>150</v>
      </c>
      <c r="B130" s="43" t="s">
        <v>103</v>
      </c>
      <c r="C130" s="30" t="s">
        <v>40</v>
      </c>
      <c r="D130" s="30">
        <v>4</v>
      </c>
      <c r="E130" s="29"/>
      <c r="F130" s="29"/>
      <c r="G130" s="51"/>
      <c r="H130" s="32"/>
      <c r="I130" s="36"/>
      <c r="J130" s="51">
        <f t="shared" si="25"/>
        <v>0</v>
      </c>
      <c r="K130" s="51">
        <f t="shared" si="23"/>
        <v>0</v>
      </c>
      <c r="L130" s="51">
        <f t="shared" si="24"/>
        <v>0</v>
      </c>
      <c r="M130" s="29"/>
    </row>
    <row r="131" spans="1:13" x14ac:dyDescent="0.25">
      <c r="A131" s="30" t="s">
        <v>151</v>
      </c>
      <c r="B131" s="43" t="s">
        <v>105</v>
      </c>
      <c r="C131" s="30" t="s">
        <v>40</v>
      </c>
      <c r="D131" s="30">
        <v>8</v>
      </c>
      <c r="E131" s="29"/>
      <c r="F131" s="29"/>
      <c r="G131" s="51"/>
      <c r="H131" s="32"/>
      <c r="I131" s="36"/>
      <c r="J131" s="51">
        <f t="shared" si="25"/>
        <v>0</v>
      </c>
      <c r="K131" s="51">
        <f t="shared" si="23"/>
        <v>0</v>
      </c>
      <c r="L131" s="51">
        <f t="shared" si="24"/>
        <v>0</v>
      </c>
      <c r="M131" s="29"/>
    </row>
    <row r="132" spans="1:13" x14ac:dyDescent="0.25">
      <c r="A132" s="52" t="s">
        <v>152</v>
      </c>
      <c r="B132" s="43" t="s">
        <v>153</v>
      </c>
      <c r="C132" s="30" t="s">
        <v>40</v>
      </c>
      <c r="D132" s="30">
        <v>4</v>
      </c>
      <c r="E132" s="29"/>
      <c r="F132" s="29"/>
      <c r="G132" s="51"/>
      <c r="H132" s="32"/>
      <c r="I132" s="36"/>
      <c r="J132" s="51">
        <f t="shared" si="25"/>
        <v>0</v>
      </c>
      <c r="K132" s="51">
        <f t="shared" si="23"/>
        <v>0</v>
      </c>
      <c r="L132" s="51">
        <f t="shared" si="24"/>
        <v>0</v>
      </c>
      <c r="M132" s="29"/>
    </row>
    <row r="133" spans="1:13" x14ac:dyDescent="0.25">
      <c r="A133" s="52" t="s">
        <v>154</v>
      </c>
      <c r="B133" s="43" t="s">
        <v>124</v>
      </c>
      <c r="C133" s="30" t="s">
        <v>40</v>
      </c>
      <c r="D133" s="30">
        <v>4</v>
      </c>
      <c r="E133" s="29"/>
      <c r="F133" s="29"/>
      <c r="G133" s="51"/>
      <c r="H133" s="32"/>
      <c r="I133" s="36"/>
      <c r="J133" s="51">
        <f t="shared" si="25"/>
        <v>0</v>
      </c>
      <c r="K133" s="51">
        <f t="shared" si="23"/>
        <v>0</v>
      </c>
      <c r="L133" s="51">
        <f t="shared" si="24"/>
        <v>0</v>
      </c>
      <c r="M133" s="29"/>
    </row>
    <row r="134" spans="1:13" x14ac:dyDescent="0.25">
      <c r="A134" s="52" t="s">
        <v>155</v>
      </c>
      <c r="B134" s="43" t="s">
        <v>126</v>
      </c>
      <c r="C134" s="30" t="s">
        <v>40</v>
      </c>
      <c r="D134" s="30">
        <v>4</v>
      </c>
      <c r="E134" s="29"/>
      <c r="F134" s="29"/>
      <c r="G134" s="51"/>
      <c r="H134" s="32"/>
      <c r="I134" s="36"/>
      <c r="J134" s="51">
        <f t="shared" si="25"/>
        <v>0</v>
      </c>
      <c r="K134" s="51">
        <f t="shared" si="23"/>
        <v>0</v>
      </c>
      <c r="L134" s="51">
        <f t="shared" si="24"/>
        <v>0</v>
      </c>
      <c r="M134" s="29"/>
    </row>
    <row r="135" spans="1:13" x14ac:dyDescent="0.25">
      <c r="A135" s="53" t="s">
        <v>156</v>
      </c>
      <c r="B135" s="431" t="s">
        <v>157</v>
      </c>
      <c r="C135" s="431"/>
      <c r="D135" s="431"/>
      <c r="E135" s="431"/>
      <c r="F135" s="431"/>
      <c r="G135" s="431"/>
      <c r="H135" s="431"/>
      <c r="I135" s="431"/>
      <c r="J135" s="431"/>
      <c r="K135" s="431"/>
      <c r="L135" s="431"/>
      <c r="M135" s="29"/>
    </row>
    <row r="136" spans="1:13" ht="147.75" customHeight="1" x14ac:dyDescent="0.25">
      <c r="A136" s="31" t="s">
        <v>158</v>
      </c>
      <c r="B136" s="54" t="s">
        <v>208</v>
      </c>
      <c r="C136" s="19" t="s">
        <v>159</v>
      </c>
      <c r="D136" s="19">
        <v>4</v>
      </c>
      <c r="E136" s="29"/>
      <c r="F136" s="29"/>
      <c r="G136" s="51"/>
      <c r="H136" s="32"/>
      <c r="I136" s="36"/>
      <c r="J136" s="51">
        <f>H136*(1+I136)</f>
        <v>0</v>
      </c>
      <c r="K136" s="51">
        <f t="shared" si="23"/>
        <v>0</v>
      </c>
      <c r="L136" s="51">
        <f>D136*J136</f>
        <v>0</v>
      </c>
      <c r="M136" s="144" t="s">
        <v>570</v>
      </c>
    </row>
    <row r="137" spans="1:13" ht="135" customHeight="1" x14ac:dyDescent="0.25">
      <c r="A137" s="52" t="s">
        <v>160</v>
      </c>
      <c r="B137" s="54" t="s">
        <v>209</v>
      </c>
      <c r="C137" s="30" t="s">
        <v>159</v>
      </c>
      <c r="D137" s="30">
        <v>4</v>
      </c>
      <c r="E137" s="29"/>
      <c r="F137" s="29"/>
      <c r="G137" s="51"/>
      <c r="H137" s="32"/>
      <c r="I137" s="36"/>
      <c r="J137" s="51">
        <f>H137*(1+I137)</f>
        <v>0</v>
      </c>
      <c r="K137" s="51">
        <f t="shared" si="23"/>
        <v>0</v>
      </c>
      <c r="L137" s="51">
        <f t="shared" si="24"/>
        <v>0</v>
      </c>
      <c r="M137" s="144" t="s">
        <v>570</v>
      </c>
    </row>
    <row r="138" spans="1:13" x14ac:dyDescent="0.25">
      <c r="A138" s="438" t="s">
        <v>161</v>
      </c>
      <c r="B138" s="438"/>
      <c r="C138" s="29"/>
      <c r="D138" s="29"/>
      <c r="E138" s="29"/>
      <c r="F138" s="29"/>
      <c r="G138" s="29"/>
      <c r="H138" s="32"/>
      <c r="I138" s="36"/>
      <c r="J138" s="55"/>
      <c r="K138" s="55">
        <f>SUM(K102:K137)</f>
        <v>0</v>
      </c>
      <c r="L138" s="55">
        <f>SUM(L102:L137)</f>
        <v>0</v>
      </c>
      <c r="M138" s="29"/>
    </row>
    <row r="139" spans="1:13" ht="16.5" customHeight="1" x14ac:dyDescent="0.25">
      <c r="A139" s="421" t="s">
        <v>162</v>
      </c>
      <c r="B139" s="422"/>
      <c r="C139" s="422"/>
      <c r="D139" s="422"/>
      <c r="E139" s="422"/>
      <c r="F139" s="422"/>
      <c r="G139" s="422"/>
      <c r="H139" s="422"/>
      <c r="I139" s="422"/>
      <c r="J139" s="422"/>
      <c r="K139" s="422"/>
      <c r="L139" s="422"/>
      <c r="M139" s="423"/>
    </row>
    <row r="140" spans="1:13" ht="16.5" customHeight="1" x14ac:dyDescent="0.25">
      <c r="A140" s="421" t="s">
        <v>163</v>
      </c>
      <c r="B140" s="422"/>
      <c r="C140" s="422"/>
      <c r="D140" s="422"/>
      <c r="E140" s="422"/>
      <c r="F140" s="422"/>
      <c r="G140" s="422"/>
      <c r="H140" s="422"/>
      <c r="I140" s="422"/>
      <c r="J140" s="422"/>
      <c r="K140" s="422"/>
      <c r="L140" s="422"/>
      <c r="M140" s="423"/>
    </row>
    <row r="141" spans="1:13" x14ac:dyDescent="0.25">
      <c r="A141" s="439" t="s">
        <v>210</v>
      </c>
      <c r="B141" s="440"/>
      <c r="C141" s="440"/>
      <c r="D141" s="440"/>
      <c r="E141" s="440"/>
      <c r="F141" s="440"/>
      <c r="G141" s="440"/>
      <c r="H141" s="440"/>
      <c r="I141" s="440"/>
      <c r="J141" s="440"/>
      <c r="K141" s="440"/>
      <c r="L141" s="56"/>
      <c r="M141" s="29"/>
    </row>
    <row r="142" spans="1:13" x14ac:dyDescent="0.25">
      <c r="A142" s="29" t="s">
        <v>164</v>
      </c>
      <c r="B142" s="18" t="s">
        <v>165</v>
      </c>
      <c r="C142" s="57" t="s">
        <v>40</v>
      </c>
      <c r="D142" s="57">
        <v>150</v>
      </c>
      <c r="E142" s="31"/>
      <c r="F142" s="31"/>
      <c r="G142" s="58"/>
      <c r="H142" s="32"/>
      <c r="I142" s="36"/>
      <c r="J142" s="51">
        <f>H142*(1+I142)</f>
        <v>0</v>
      </c>
      <c r="K142" s="51">
        <f>D142*H142</f>
        <v>0</v>
      </c>
      <c r="L142" s="51">
        <f>D142*J142</f>
        <v>0</v>
      </c>
      <c r="M142" s="29"/>
    </row>
    <row r="143" spans="1:13" x14ac:dyDescent="0.25">
      <c r="A143" s="29" t="s">
        <v>116</v>
      </c>
      <c r="B143" s="18" t="s">
        <v>166</v>
      </c>
      <c r="C143" s="57" t="s">
        <v>40</v>
      </c>
      <c r="D143" s="57">
        <v>150</v>
      </c>
      <c r="E143" s="31"/>
      <c r="F143" s="31"/>
      <c r="G143" s="58"/>
      <c r="H143" s="32"/>
      <c r="I143" s="36"/>
      <c r="J143" s="51">
        <f t="shared" ref="J143:J151" si="26">H143*(1+I143)</f>
        <v>0</v>
      </c>
      <c r="K143" s="51">
        <f t="shared" ref="K143:K151" si="27">D143*H143</f>
        <v>0</v>
      </c>
      <c r="L143" s="51">
        <f t="shared" ref="L143:L151" si="28">D143*J143</f>
        <v>0</v>
      </c>
      <c r="M143" s="29"/>
    </row>
    <row r="144" spans="1:13" x14ac:dyDescent="0.25">
      <c r="A144" s="29" t="s">
        <v>141</v>
      </c>
      <c r="B144" s="18" t="s">
        <v>167</v>
      </c>
      <c r="C144" s="57" t="s">
        <v>40</v>
      </c>
      <c r="D144" s="57">
        <v>150</v>
      </c>
      <c r="E144" s="31"/>
      <c r="F144" s="31"/>
      <c r="G144" s="58"/>
      <c r="H144" s="32"/>
      <c r="I144" s="36"/>
      <c r="J144" s="51">
        <f t="shared" si="26"/>
        <v>0</v>
      </c>
      <c r="K144" s="51">
        <f t="shared" si="27"/>
        <v>0</v>
      </c>
      <c r="L144" s="51">
        <f t="shared" si="28"/>
        <v>0</v>
      </c>
      <c r="M144" s="29"/>
    </row>
    <row r="145" spans="1:15" x14ac:dyDescent="0.25">
      <c r="A145" s="29" t="s">
        <v>156</v>
      </c>
      <c r="B145" s="18" t="s">
        <v>168</v>
      </c>
      <c r="C145" s="57" t="s">
        <v>40</v>
      </c>
      <c r="D145" s="57">
        <v>20</v>
      </c>
      <c r="E145" s="31"/>
      <c r="F145" s="31"/>
      <c r="G145" s="59"/>
      <c r="H145" s="32"/>
      <c r="I145" s="36"/>
      <c r="J145" s="51">
        <f t="shared" si="26"/>
        <v>0</v>
      </c>
      <c r="K145" s="51">
        <f t="shared" si="27"/>
        <v>0</v>
      </c>
      <c r="L145" s="51">
        <f t="shared" si="28"/>
        <v>0</v>
      </c>
      <c r="M145" s="29"/>
    </row>
    <row r="146" spans="1:15" x14ac:dyDescent="0.25">
      <c r="A146" s="29" t="s">
        <v>169</v>
      </c>
      <c r="B146" s="18" t="s">
        <v>170</v>
      </c>
      <c r="C146" s="57" t="s">
        <v>40</v>
      </c>
      <c r="D146" s="57">
        <v>20</v>
      </c>
      <c r="E146" s="31"/>
      <c r="F146" s="31"/>
      <c r="G146" s="59"/>
      <c r="H146" s="32"/>
      <c r="I146" s="36"/>
      <c r="J146" s="51">
        <f t="shared" si="26"/>
        <v>0</v>
      </c>
      <c r="K146" s="51">
        <f t="shared" si="27"/>
        <v>0</v>
      </c>
      <c r="L146" s="51">
        <f t="shared" si="28"/>
        <v>0</v>
      </c>
      <c r="M146" s="29"/>
    </row>
    <row r="147" spans="1:15" ht="40.5" customHeight="1" x14ac:dyDescent="0.25">
      <c r="A147" s="29" t="s">
        <v>171</v>
      </c>
      <c r="B147" s="43" t="s">
        <v>172</v>
      </c>
      <c r="C147" s="57" t="s">
        <v>40</v>
      </c>
      <c r="D147" s="57">
        <v>5</v>
      </c>
      <c r="E147" s="31"/>
      <c r="F147" s="31"/>
      <c r="G147" s="59"/>
      <c r="H147" s="32"/>
      <c r="I147" s="36"/>
      <c r="J147" s="51">
        <f t="shared" si="26"/>
        <v>0</v>
      </c>
      <c r="K147" s="51">
        <f t="shared" si="27"/>
        <v>0</v>
      </c>
      <c r="L147" s="51">
        <f t="shared" si="28"/>
        <v>0</v>
      </c>
      <c r="M147" s="29"/>
    </row>
    <row r="148" spans="1:15" ht="108" x14ac:dyDescent="0.25">
      <c r="A148" s="29" t="s">
        <v>173</v>
      </c>
      <c r="B148" s="43" t="s">
        <v>174</v>
      </c>
      <c r="C148" s="19" t="s">
        <v>40</v>
      </c>
      <c r="D148" s="19">
        <v>150</v>
      </c>
      <c r="E148" s="31"/>
      <c r="F148" s="31"/>
      <c r="G148" s="24"/>
      <c r="H148" s="32"/>
      <c r="I148" s="36"/>
      <c r="J148" s="51">
        <f t="shared" si="26"/>
        <v>0</v>
      </c>
      <c r="K148" s="51">
        <f t="shared" si="27"/>
        <v>0</v>
      </c>
      <c r="L148" s="51">
        <f t="shared" si="28"/>
        <v>0</v>
      </c>
      <c r="M148" s="29"/>
      <c r="O148" s="1" t="s">
        <v>175</v>
      </c>
    </row>
    <row r="149" spans="1:15" ht="69.75" customHeight="1" x14ac:dyDescent="0.25">
      <c r="A149" s="29" t="s">
        <v>176</v>
      </c>
      <c r="B149" s="43" t="s">
        <v>177</v>
      </c>
      <c r="C149" s="19" t="s">
        <v>40</v>
      </c>
      <c r="D149" s="19">
        <v>150</v>
      </c>
      <c r="E149" s="31"/>
      <c r="F149" s="31"/>
      <c r="G149" s="24"/>
      <c r="H149" s="32"/>
      <c r="I149" s="36"/>
      <c r="J149" s="51">
        <f t="shared" si="26"/>
        <v>0</v>
      </c>
      <c r="K149" s="51">
        <f t="shared" si="27"/>
        <v>0</v>
      </c>
      <c r="L149" s="51">
        <f t="shared" si="28"/>
        <v>0</v>
      </c>
      <c r="M149" s="29"/>
    </row>
    <row r="150" spans="1:15" ht="36" customHeight="1" x14ac:dyDescent="0.25">
      <c r="A150" s="29" t="s">
        <v>178</v>
      </c>
      <c r="B150" s="43" t="s">
        <v>179</v>
      </c>
      <c r="C150" s="19" t="s">
        <v>40</v>
      </c>
      <c r="D150" s="19">
        <v>150</v>
      </c>
      <c r="E150" s="31"/>
      <c r="F150" s="31"/>
      <c r="G150" s="24"/>
      <c r="H150" s="32"/>
      <c r="I150" s="36"/>
      <c r="J150" s="51">
        <f t="shared" si="26"/>
        <v>0</v>
      </c>
      <c r="K150" s="51">
        <f t="shared" si="27"/>
        <v>0</v>
      </c>
      <c r="L150" s="51">
        <f t="shared" si="28"/>
        <v>0</v>
      </c>
      <c r="M150" s="29"/>
    </row>
    <row r="151" spans="1:15" x14ac:dyDescent="0.25">
      <c r="A151" s="29" t="s">
        <v>180</v>
      </c>
      <c r="B151" s="43" t="s">
        <v>181</v>
      </c>
      <c r="C151" s="57" t="s">
        <v>40</v>
      </c>
      <c r="D151" s="57">
        <v>150</v>
      </c>
      <c r="E151" s="31"/>
      <c r="F151" s="31"/>
      <c r="G151" s="59"/>
      <c r="H151" s="60"/>
      <c r="I151" s="61"/>
      <c r="J151" s="51">
        <f t="shared" si="26"/>
        <v>0</v>
      </c>
      <c r="K151" s="51">
        <f t="shared" si="27"/>
        <v>0</v>
      </c>
      <c r="L151" s="51">
        <f t="shared" si="28"/>
        <v>0</v>
      </c>
      <c r="M151" s="29"/>
    </row>
    <row r="152" spans="1:15" ht="24" customHeight="1" x14ac:dyDescent="0.25">
      <c r="A152" s="405" t="s">
        <v>35</v>
      </c>
      <c r="B152" s="406"/>
      <c r="C152" s="406"/>
      <c r="D152" s="406"/>
      <c r="E152" s="406"/>
      <c r="F152" s="406"/>
      <c r="G152" s="406"/>
      <c r="H152" s="406"/>
      <c r="I152" s="406"/>
      <c r="J152" s="62"/>
      <c r="K152" s="34">
        <f>SUM(K142:K151)</f>
        <v>0</v>
      </c>
      <c r="L152" s="34">
        <f>SUM(L142:L151)</f>
        <v>0</v>
      </c>
      <c r="M152" s="29"/>
    </row>
    <row r="153" spans="1:15" x14ac:dyDescent="0.25">
      <c r="A153" s="403" t="s">
        <v>182</v>
      </c>
      <c r="B153" s="410"/>
      <c r="C153" s="410"/>
      <c r="D153" s="410"/>
      <c r="E153" s="410"/>
      <c r="F153" s="410"/>
      <c r="G153" s="410"/>
      <c r="H153" s="410"/>
      <c r="I153" s="410"/>
      <c r="J153" s="410"/>
      <c r="K153" s="410"/>
      <c r="L153" s="63"/>
      <c r="M153" s="269"/>
    </row>
    <row r="154" spans="1:15" ht="27" x14ac:dyDescent="0.25">
      <c r="A154" s="29" t="s">
        <v>164</v>
      </c>
      <c r="B154" s="64" t="s">
        <v>183</v>
      </c>
      <c r="C154" s="50" t="s">
        <v>184</v>
      </c>
      <c r="D154" s="50">
        <v>25</v>
      </c>
      <c r="E154" s="65"/>
      <c r="F154" s="55"/>
      <c r="G154" s="66"/>
      <c r="H154" s="67"/>
      <c r="I154" s="68"/>
      <c r="J154" s="55"/>
      <c r="K154" s="55"/>
      <c r="L154" s="55"/>
      <c r="M154" s="29"/>
    </row>
    <row r="155" spans="1:15" ht="121.5" x14ac:dyDescent="0.25">
      <c r="A155" s="31" t="s">
        <v>98</v>
      </c>
      <c r="B155" s="54" t="s">
        <v>185</v>
      </c>
      <c r="C155" s="30" t="s">
        <v>40</v>
      </c>
      <c r="D155" s="30">
        <v>25</v>
      </c>
      <c r="E155" s="31"/>
      <c r="F155" s="69"/>
      <c r="G155" s="51"/>
      <c r="H155" s="32"/>
      <c r="I155" s="36"/>
      <c r="J155" s="51">
        <f>H155*(1+I155)</f>
        <v>0</v>
      </c>
      <c r="K155" s="51">
        <f>D155*H155</f>
        <v>0</v>
      </c>
      <c r="L155" s="51">
        <f t="shared" ref="L155:L163" si="29">D155*J155</f>
        <v>0</v>
      </c>
      <c r="M155" s="29"/>
    </row>
    <row r="156" spans="1:15" ht="137.25" customHeight="1" x14ac:dyDescent="0.25">
      <c r="A156" s="31" t="s">
        <v>100</v>
      </c>
      <c r="B156" s="54" t="s">
        <v>186</v>
      </c>
      <c r="C156" s="30" t="s">
        <v>40</v>
      </c>
      <c r="D156" s="30">
        <v>75</v>
      </c>
      <c r="E156" s="31"/>
      <c r="F156" s="31"/>
      <c r="G156" s="51"/>
      <c r="H156" s="32"/>
      <c r="I156" s="36"/>
      <c r="J156" s="51">
        <f t="shared" ref="J156:J163" si="30">H156*(1+I156)</f>
        <v>0</v>
      </c>
      <c r="K156" s="51">
        <f>D156*H156</f>
        <v>0</v>
      </c>
      <c r="L156" s="51">
        <f t="shared" si="29"/>
        <v>0</v>
      </c>
      <c r="M156" s="29"/>
    </row>
    <row r="157" spans="1:15" ht="121.5" x14ac:dyDescent="0.25">
      <c r="A157" s="31" t="s">
        <v>102</v>
      </c>
      <c r="B157" s="54" t="s">
        <v>187</v>
      </c>
      <c r="C157" s="30" t="s">
        <v>188</v>
      </c>
      <c r="D157" s="30">
        <v>25</v>
      </c>
      <c r="E157" s="31"/>
      <c r="F157" s="31"/>
      <c r="G157" s="51"/>
      <c r="H157" s="32"/>
      <c r="I157" s="36"/>
      <c r="J157" s="51">
        <f t="shared" si="30"/>
        <v>0</v>
      </c>
      <c r="K157" s="51">
        <f>D157*H157</f>
        <v>0</v>
      </c>
      <c r="L157" s="51">
        <f t="shared" si="29"/>
        <v>0</v>
      </c>
      <c r="M157" s="29"/>
    </row>
    <row r="158" spans="1:15" ht="54" x14ac:dyDescent="0.25">
      <c r="A158" s="31" t="s">
        <v>104</v>
      </c>
      <c r="B158" s="54" t="s">
        <v>177</v>
      </c>
      <c r="C158" s="30" t="s">
        <v>40</v>
      </c>
      <c r="D158" s="30">
        <v>25</v>
      </c>
      <c r="E158" s="31"/>
      <c r="F158" s="31"/>
      <c r="G158" s="51"/>
      <c r="H158" s="32"/>
      <c r="I158" s="36"/>
      <c r="J158" s="51">
        <f t="shared" si="30"/>
        <v>0</v>
      </c>
      <c r="K158" s="51">
        <f>D158*H158</f>
        <v>0</v>
      </c>
      <c r="L158" s="51">
        <f t="shared" si="29"/>
        <v>0</v>
      </c>
      <c r="M158" s="29"/>
    </row>
    <row r="159" spans="1:15" ht="27" x14ac:dyDescent="0.25">
      <c r="A159" s="31" t="s">
        <v>189</v>
      </c>
      <c r="B159" s="70" t="s">
        <v>190</v>
      </c>
      <c r="C159" s="50" t="s">
        <v>159</v>
      </c>
      <c r="D159" s="50">
        <v>25</v>
      </c>
      <c r="E159" s="65"/>
      <c r="F159" s="65"/>
      <c r="G159" s="55"/>
      <c r="H159" s="67"/>
      <c r="I159" s="68"/>
      <c r="J159" s="55"/>
      <c r="K159" s="55"/>
      <c r="L159" s="55"/>
      <c r="M159" s="29"/>
    </row>
    <row r="160" spans="1:15" ht="81" x14ac:dyDescent="0.25">
      <c r="A160" s="31" t="s">
        <v>118</v>
      </c>
      <c r="B160" s="54" t="s">
        <v>191</v>
      </c>
      <c r="C160" s="30" t="s">
        <v>40</v>
      </c>
      <c r="D160" s="30">
        <v>25</v>
      </c>
      <c r="E160" s="31"/>
      <c r="F160" s="31"/>
      <c r="G160" s="51"/>
      <c r="H160" s="32"/>
      <c r="I160" s="36"/>
      <c r="J160" s="51">
        <f t="shared" si="30"/>
        <v>0</v>
      </c>
      <c r="K160" s="51">
        <f>D160*H160</f>
        <v>0</v>
      </c>
      <c r="L160" s="51">
        <f t="shared" si="29"/>
        <v>0</v>
      </c>
      <c r="M160" s="29"/>
    </row>
    <row r="161" spans="1:13" ht="121.5" x14ac:dyDescent="0.25">
      <c r="A161" s="31" t="s">
        <v>119</v>
      </c>
      <c r="B161" s="54" t="s">
        <v>186</v>
      </c>
      <c r="C161" s="30" t="s">
        <v>40</v>
      </c>
      <c r="D161" s="30">
        <v>75</v>
      </c>
      <c r="E161" s="31"/>
      <c r="F161" s="31"/>
      <c r="G161" s="51"/>
      <c r="H161" s="32"/>
      <c r="I161" s="36"/>
      <c r="J161" s="51">
        <f t="shared" si="30"/>
        <v>0</v>
      </c>
      <c r="K161" s="51">
        <f>D161*H161</f>
        <v>0</v>
      </c>
      <c r="L161" s="51">
        <f t="shared" si="29"/>
        <v>0</v>
      </c>
      <c r="M161" s="29"/>
    </row>
    <row r="162" spans="1:13" ht="121.5" x14ac:dyDescent="0.25">
      <c r="A162" s="31" t="s">
        <v>121</v>
      </c>
      <c r="B162" s="54" t="s">
        <v>187</v>
      </c>
      <c r="C162" s="30" t="s">
        <v>40</v>
      </c>
      <c r="D162" s="30">
        <v>25</v>
      </c>
      <c r="E162" s="31"/>
      <c r="F162" s="31"/>
      <c r="G162" s="51"/>
      <c r="H162" s="32"/>
      <c r="I162" s="36"/>
      <c r="J162" s="51">
        <f t="shared" si="30"/>
        <v>0</v>
      </c>
      <c r="K162" s="51">
        <f>D162*H162</f>
        <v>0</v>
      </c>
      <c r="L162" s="51">
        <f t="shared" si="29"/>
        <v>0</v>
      </c>
      <c r="M162" s="29"/>
    </row>
    <row r="163" spans="1:13" ht="71.25" customHeight="1" x14ac:dyDescent="0.25">
      <c r="A163" s="31" t="s">
        <v>123</v>
      </c>
      <c r="B163" s="54" t="s">
        <v>177</v>
      </c>
      <c r="C163" s="30" t="s">
        <v>40</v>
      </c>
      <c r="D163" s="30">
        <v>25</v>
      </c>
      <c r="E163" s="69"/>
      <c r="F163" s="31"/>
      <c r="G163" s="51"/>
      <c r="H163" s="32"/>
      <c r="I163" s="36"/>
      <c r="J163" s="51">
        <f t="shared" si="30"/>
        <v>0</v>
      </c>
      <c r="K163" s="51">
        <f>D163*H163</f>
        <v>0</v>
      </c>
      <c r="L163" s="51">
        <f t="shared" si="29"/>
        <v>0</v>
      </c>
      <c r="M163" s="29"/>
    </row>
    <row r="164" spans="1:13" ht="24" customHeight="1" x14ac:dyDescent="0.25">
      <c r="A164" s="405" t="s">
        <v>35</v>
      </c>
      <c r="B164" s="406"/>
      <c r="C164" s="406"/>
      <c r="D164" s="406"/>
      <c r="E164" s="406"/>
      <c r="F164" s="406"/>
      <c r="G164" s="406"/>
      <c r="H164" s="406"/>
      <c r="I164" s="406"/>
      <c r="J164" s="51"/>
      <c r="K164" s="55">
        <f>SUM(K155:K163)</f>
        <v>0</v>
      </c>
      <c r="L164" s="55">
        <f>SUM(L155:L163)</f>
        <v>0</v>
      </c>
      <c r="M164" s="29"/>
    </row>
    <row r="165" spans="1:13" x14ac:dyDescent="0.25">
      <c r="A165" s="403" t="s">
        <v>192</v>
      </c>
      <c r="B165" s="403"/>
      <c r="C165" s="403"/>
      <c r="D165" s="403"/>
      <c r="E165" s="403"/>
      <c r="F165" s="403"/>
      <c r="G165" s="403"/>
      <c r="H165" s="403"/>
      <c r="I165" s="403"/>
      <c r="J165" s="403"/>
      <c r="K165" s="403"/>
      <c r="L165" s="42"/>
      <c r="M165" s="29"/>
    </row>
    <row r="166" spans="1:13" x14ac:dyDescent="0.25">
      <c r="A166" s="403" t="s">
        <v>193</v>
      </c>
      <c r="B166" s="410"/>
      <c r="C166" s="410"/>
      <c r="D166" s="410"/>
      <c r="E166" s="410"/>
      <c r="F166" s="410"/>
      <c r="G166" s="410"/>
      <c r="H166" s="410"/>
      <c r="I166" s="410"/>
      <c r="J166" s="410"/>
      <c r="K166" s="410"/>
      <c r="L166" s="42"/>
      <c r="M166" s="29"/>
    </row>
    <row r="167" spans="1:13" ht="202.5" customHeight="1" x14ac:dyDescent="0.25">
      <c r="A167" s="19">
        <v>1</v>
      </c>
      <c r="B167" s="43" t="s">
        <v>194</v>
      </c>
      <c r="C167" s="19" t="s">
        <v>12</v>
      </c>
      <c r="D167" s="19">
        <v>50</v>
      </c>
      <c r="E167" s="19"/>
      <c r="F167" s="19"/>
      <c r="G167" s="24"/>
      <c r="H167" s="44"/>
      <c r="I167" s="45"/>
      <c r="J167" s="24">
        <f>H167*(1+I167)</f>
        <v>0</v>
      </c>
      <c r="K167" s="24">
        <f>D167*H167</f>
        <v>0</v>
      </c>
      <c r="L167" s="51">
        <f>D167*J167</f>
        <v>0</v>
      </c>
      <c r="M167" s="29"/>
    </row>
    <row r="168" spans="1:13" x14ac:dyDescent="0.25">
      <c r="A168" s="19">
        <v>2</v>
      </c>
      <c r="B168" s="43" t="s">
        <v>195</v>
      </c>
      <c r="C168" s="19" t="s">
        <v>12</v>
      </c>
      <c r="D168" s="19">
        <v>40</v>
      </c>
      <c r="E168" s="19"/>
      <c r="F168" s="33"/>
      <c r="G168" s="24"/>
      <c r="H168" s="32"/>
      <c r="I168" s="71"/>
      <c r="J168" s="24">
        <f>H168*(1+I168)</f>
        <v>0</v>
      </c>
      <c r="K168" s="24">
        <f>D168*H168</f>
        <v>0</v>
      </c>
      <c r="L168" s="51">
        <f>D168*J168</f>
        <v>0</v>
      </c>
      <c r="M168" s="29"/>
    </row>
    <row r="169" spans="1:13" ht="22.5" customHeight="1" x14ac:dyDescent="0.25">
      <c r="A169" s="432" t="s">
        <v>35</v>
      </c>
      <c r="B169" s="433"/>
      <c r="C169" s="433"/>
      <c r="D169" s="433"/>
      <c r="E169" s="433"/>
      <c r="F169" s="433"/>
      <c r="G169" s="433"/>
      <c r="H169" s="433"/>
      <c r="I169" s="434"/>
      <c r="J169" s="72"/>
      <c r="K169" s="34">
        <f>SUM(K167:K168)</f>
        <v>0</v>
      </c>
      <c r="L169" s="34">
        <f>SUM(L167:L168)</f>
        <v>0</v>
      </c>
      <c r="M169" s="29"/>
    </row>
    <row r="170" spans="1:13" ht="17.25" thickBot="1" x14ac:dyDescent="0.3">
      <c r="K170" s="4"/>
    </row>
    <row r="171" spans="1:13" ht="33" customHeight="1" thickBot="1" x14ac:dyDescent="0.3">
      <c r="A171" s="435" t="s">
        <v>196</v>
      </c>
      <c r="B171" s="436"/>
      <c r="C171" s="436"/>
      <c r="D171" s="436"/>
      <c r="E171" s="436"/>
      <c r="F171" s="436"/>
      <c r="G171" s="436"/>
      <c r="H171" s="437"/>
      <c r="I171" s="8"/>
      <c r="J171" s="139" t="s">
        <v>35</v>
      </c>
      <c r="K171" s="140">
        <f>SUM(K169+K164+K152+K138+K98+K73+K64+K54+K29)</f>
        <v>0</v>
      </c>
      <c r="L171" s="140">
        <f>SUM(L169+L164+L152+L138+L98+L73+L64+L54+L29)</f>
        <v>0</v>
      </c>
    </row>
    <row r="172" spans="1:13" ht="14.45" customHeight="1" x14ac:dyDescent="0.25">
      <c r="A172" s="424" t="s">
        <v>197</v>
      </c>
      <c r="B172" s="425"/>
      <c r="C172" s="425"/>
      <c r="D172" s="425"/>
      <c r="E172" s="425"/>
      <c r="F172" s="425"/>
      <c r="G172" s="425"/>
      <c r="H172" s="426"/>
      <c r="I172" s="1"/>
      <c r="J172" s="1"/>
    </row>
    <row r="173" spans="1:13" ht="14.45" customHeight="1" x14ac:dyDescent="0.25">
      <c r="A173" s="424" t="s">
        <v>198</v>
      </c>
      <c r="B173" s="425"/>
      <c r="C173" s="425"/>
      <c r="D173" s="425"/>
      <c r="E173" s="425"/>
      <c r="F173" s="425"/>
      <c r="G173" s="425"/>
      <c r="H173" s="426"/>
    </row>
    <row r="174" spans="1:13" ht="17.25" thickBot="1" x14ac:dyDescent="0.3">
      <c r="A174" s="427" t="s">
        <v>199</v>
      </c>
      <c r="B174" s="428"/>
      <c r="C174" s="428"/>
      <c r="D174" s="428"/>
      <c r="E174" s="428"/>
      <c r="F174" s="428"/>
      <c r="G174" s="428"/>
      <c r="H174" s="429"/>
      <c r="I174" s="1"/>
      <c r="J174" s="1"/>
    </row>
    <row r="177" spans="11:11" x14ac:dyDescent="0.25">
      <c r="K177" s="5" t="s">
        <v>571</v>
      </c>
    </row>
    <row r="184" spans="11:11" ht="24" customHeight="1" x14ac:dyDescent="0.25"/>
  </sheetData>
  <mergeCells count="38">
    <mergeCell ref="A173:H173"/>
    <mergeCell ref="A174:H174"/>
    <mergeCell ref="B111:L111"/>
    <mergeCell ref="B125:L125"/>
    <mergeCell ref="B135:L135"/>
    <mergeCell ref="A164:I164"/>
    <mergeCell ref="A165:K165"/>
    <mergeCell ref="A166:K166"/>
    <mergeCell ref="A169:I169"/>
    <mergeCell ref="A171:H171"/>
    <mergeCell ref="A172:H172"/>
    <mergeCell ref="A138:B138"/>
    <mergeCell ref="A141:K141"/>
    <mergeCell ref="A152:I152"/>
    <mergeCell ref="A153:K153"/>
    <mergeCell ref="A66:L66"/>
    <mergeCell ref="A73:J73"/>
    <mergeCell ref="A74:K74"/>
    <mergeCell ref="A75:K75"/>
    <mergeCell ref="A98:J98"/>
    <mergeCell ref="B99:K99"/>
    <mergeCell ref="B101:L101"/>
    <mergeCell ref="B67:M67"/>
    <mergeCell ref="B100:M100"/>
    <mergeCell ref="A139:M139"/>
    <mergeCell ref="A140:M140"/>
    <mergeCell ref="A65:L65"/>
    <mergeCell ref="A3:L3"/>
    <mergeCell ref="A4:L4"/>
    <mergeCell ref="A29:J29"/>
    <mergeCell ref="A30:L30"/>
    <mergeCell ref="A31:L31"/>
    <mergeCell ref="A32:L32"/>
    <mergeCell ref="A45:L45"/>
    <mergeCell ref="A54:J54"/>
    <mergeCell ref="A55:L55"/>
    <mergeCell ref="A56:L56"/>
    <mergeCell ref="A64:J64"/>
  </mergeCells>
  <pageMargins left="0.70866141732283472" right="0.70866141732283472" top="0.74803149606299213" bottom="0.74803149606299213" header="0.31496062992125984" footer="0.31496062992125984"/>
  <pageSetup paperSize="9" orientation="landscape" horizontalDpi="300" verticalDpi="300" r:id="rId1"/>
  <headerFooter>
    <oddHeader>&amp;LSprawa nr: 125/2023&amp;C&amp;"-,Pogrubiony"Formularz cenowy - zadnia nr 1-9&amp;RZałącznik nr  2 do SWZ</oddHeader>
    <oddFooter>&amp;R&amp;9&amp;P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ADD8E-8D3F-4B71-BA83-43D74539D5A2}">
  <sheetPr>
    <tabColor theme="4"/>
  </sheetPr>
  <dimension ref="A1:M45"/>
  <sheetViews>
    <sheetView view="pageLayout" topLeftCell="A31" workbookViewId="0">
      <selection activeCell="D1" sqref="D1"/>
    </sheetView>
  </sheetViews>
  <sheetFormatPr defaultColWidth="9.140625" defaultRowHeight="13.5" x14ac:dyDescent="0.25"/>
  <cols>
    <col min="1" max="1" width="2.7109375" style="83" bestFit="1" customWidth="1"/>
    <col min="2" max="2" width="61.7109375" style="83" customWidth="1"/>
    <col min="3" max="3" width="5.140625" style="83" customWidth="1"/>
    <col min="4" max="4" width="6.5703125" style="83" customWidth="1"/>
    <col min="5" max="5" width="8" style="83" customWidth="1"/>
    <col min="6" max="6" width="5.7109375" style="83" customWidth="1"/>
    <col min="7" max="7" width="6.28515625" style="83" customWidth="1"/>
    <col min="8" max="8" width="6.42578125" style="83" customWidth="1"/>
    <col min="9" max="9" width="6.140625" style="83" bestFit="1" customWidth="1"/>
    <col min="10" max="10" width="6.42578125" style="83" customWidth="1"/>
    <col min="11" max="11" width="7.85546875" style="83" customWidth="1"/>
    <col min="12" max="12" width="9.5703125" style="83" customWidth="1"/>
    <col min="13" max="13" width="9.140625" style="141"/>
    <col min="14" max="30" width="9.140625" style="83"/>
    <col min="31" max="31" width="31.28515625" style="83" customWidth="1"/>
    <col min="32" max="16384" width="9.140625" style="83"/>
  </cols>
  <sheetData>
    <row r="1" spans="1:13" ht="117.75" customHeight="1" x14ac:dyDescent="0.25">
      <c r="A1" s="151" t="s">
        <v>0</v>
      </c>
      <c r="B1" s="152" t="s">
        <v>1</v>
      </c>
      <c r="C1" s="151" t="s">
        <v>2</v>
      </c>
      <c r="D1" s="151" t="s">
        <v>3</v>
      </c>
      <c r="E1" s="151" t="s">
        <v>4</v>
      </c>
      <c r="F1" s="151" t="s">
        <v>576</v>
      </c>
      <c r="G1" s="151" t="s">
        <v>577</v>
      </c>
      <c r="H1" s="151" t="s">
        <v>5</v>
      </c>
      <c r="I1" s="151" t="s">
        <v>6</v>
      </c>
      <c r="J1" s="151" t="s">
        <v>7</v>
      </c>
      <c r="K1" s="151" t="s">
        <v>8</v>
      </c>
      <c r="L1" s="151" t="s">
        <v>9</v>
      </c>
      <c r="M1" s="206" t="s">
        <v>572</v>
      </c>
    </row>
    <row r="2" spans="1:13" x14ac:dyDescent="0.25">
      <c r="A2" s="151">
        <v>1</v>
      </c>
      <c r="B2" s="152">
        <v>2</v>
      </c>
      <c r="C2" s="151">
        <v>3</v>
      </c>
      <c r="D2" s="151">
        <v>4</v>
      </c>
      <c r="E2" s="151">
        <v>5</v>
      </c>
      <c r="F2" s="151"/>
      <c r="G2" s="151">
        <v>6</v>
      </c>
      <c r="H2" s="151">
        <v>7</v>
      </c>
      <c r="I2" s="151">
        <v>8</v>
      </c>
      <c r="J2" s="151">
        <v>9</v>
      </c>
      <c r="K2" s="151">
        <v>10</v>
      </c>
      <c r="L2" s="151">
        <v>11</v>
      </c>
      <c r="M2" s="206">
        <v>12</v>
      </c>
    </row>
    <row r="3" spans="1:13" ht="20.100000000000001" customHeight="1" x14ac:dyDescent="0.25">
      <c r="A3" s="474" t="s">
        <v>212</v>
      </c>
      <c r="B3" s="475"/>
      <c r="C3" s="475"/>
      <c r="D3" s="475"/>
      <c r="E3" s="475"/>
      <c r="F3" s="475"/>
      <c r="G3" s="475"/>
      <c r="H3" s="475"/>
      <c r="I3" s="475"/>
      <c r="J3" s="475"/>
      <c r="K3" s="475"/>
      <c r="L3" s="476"/>
      <c r="M3" s="207"/>
    </row>
    <row r="4" spans="1:13" ht="20.100000000000001" customHeight="1" x14ac:dyDescent="0.25">
      <c r="A4" s="474" t="s">
        <v>213</v>
      </c>
      <c r="B4" s="477"/>
      <c r="C4" s="478"/>
      <c r="D4" s="478"/>
      <c r="E4" s="479"/>
      <c r="F4" s="478"/>
      <c r="G4" s="478"/>
      <c r="H4" s="478"/>
      <c r="I4" s="478"/>
      <c r="J4" s="478"/>
      <c r="K4" s="478"/>
      <c r="L4" s="478"/>
      <c r="M4" s="207"/>
    </row>
    <row r="5" spans="1:13" ht="103.5" customHeight="1" x14ac:dyDescent="0.25">
      <c r="A5" s="208">
        <v>1</v>
      </c>
      <c r="B5" s="209" t="s">
        <v>214</v>
      </c>
      <c r="C5" s="167" t="s">
        <v>215</v>
      </c>
      <c r="D5" s="167">
        <v>10</v>
      </c>
      <c r="E5" s="198"/>
      <c r="F5" s="198"/>
      <c r="G5" s="210"/>
      <c r="H5" s="211"/>
      <c r="I5" s="212"/>
      <c r="J5" s="213">
        <f>H5*(1+I5)</f>
        <v>0</v>
      </c>
      <c r="K5" s="213">
        <f>D5*H5</f>
        <v>0</v>
      </c>
      <c r="L5" s="214">
        <f>K5*(1+I5)</f>
        <v>0</v>
      </c>
      <c r="M5" s="215" t="s">
        <v>573</v>
      </c>
    </row>
    <row r="6" spans="1:13" ht="72" x14ac:dyDescent="0.25">
      <c r="A6" s="167">
        <v>2</v>
      </c>
      <c r="B6" s="216" t="s">
        <v>216</v>
      </c>
      <c r="C6" s="217" t="s">
        <v>217</v>
      </c>
      <c r="D6" s="218">
        <v>10</v>
      </c>
      <c r="E6" s="198"/>
      <c r="F6" s="219"/>
      <c r="G6" s="220"/>
      <c r="H6" s="221"/>
      <c r="I6" s="222"/>
      <c r="J6" s="213">
        <f>H6*(1+I6)</f>
        <v>0</v>
      </c>
      <c r="K6" s="213">
        <f>D6*H6</f>
        <v>0</v>
      </c>
      <c r="L6" s="214">
        <f>K6*(1+I6)</f>
        <v>0</v>
      </c>
      <c r="M6" s="215" t="s">
        <v>573</v>
      </c>
    </row>
    <row r="7" spans="1:13" ht="72" x14ac:dyDescent="0.25">
      <c r="A7" s="167">
        <v>3</v>
      </c>
      <c r="B7" s="216" t="s">
        <v>218</v>
      </c>
      <c r="C7" s="223" t="s">
        <v>215</v>
      </c>
      <c r="D7" s="167">
        <v>10</v>
      </c>
      <c r="E7" s="224"/>
      <c r="F7" s="198"/>
      <c r="G7" s="198"/>
      <c r="H7" s="211"/>
      <c r="I7" s="225"/>
      <c r="J7" s="226">
        <f>H7*(1+I7)</f>
        <v>0</v>
      </c>
      <c r="K7" s="226">
        <f>D7*H7</f>
        <v>0</v>
      </c>
      <c r="L7" s="227">
        <f>K7*(1+I7)</f>
        <v>0</v>
      </c>
      <c r="M7" s="215" t="s">
        <v>573</v>
      </c>
    </row>
    <row r="8" spans="1:13" ht="20.100000000000001" customHeight="1" x14ac:dyDescent="0.25">
      <c r="A8" s="228"/>
      <c r="B8" s="229" t="s">
        <v>219</v>
      </c>
      <c r="C8" s="230"/>
      <c r="D8" s="230"/>
      <c r="E8" s="231"/>
      <c r="F8" s="232"/>
      <c r="G8" s="233"/>
      <c r="H8" s="233"/>
      <c r="I8" s="234"/>
      <c r="J8" s="235"/>
      <c r="K8" s="236">
        <f>SUM(K5+K6+K7)</f>
        <v>0</v>
      </c>
      <c r="L8" s="237">
        <f>SUM(L5+L6+L7)</f>
        <v>0</v>
      </c>
      <c r="M8" s="167"/>
    </row>
    <row r="9" spans="1:13" x14ac:dyDescent="0.25">
      <c r="A9" s="480" t="s">
        <v>220</v>
      </c>
      <c r="B9" s="481"/>
      <c r="C9" s="481"/>
      <c r="D9" s="481"/>
      <c r="E9" s="481"/>
      <c r="F9" s="481"/>
      <c r="G9" s="481"/>
      <c r="H9" s="481"/>
      <c r="I9" s="481"/>
      <c r="J9" s="481"/>
      <c r="K9" s="481"/>
      <c r="L9" s="481"/>
      <c r="M9" s="207"/>
    </row>
    <row r="10" spans="1:13" ht="21.75" customHeight="1" x14ac:dyDescent="0.25">
      <c r="A10" s="482" t="s">
        <v>221</v>
      </c>
      <c r="B10" s="482"/>
      <c r="C10" s="482"/>
      <c r="D10" s="482"/>
      <c r="E10" s="482"/>
      <c r="F10" s="482"/>
      <c r="G10" s="482"/>
      <c r="H10" s="482"/>
      <c r="I10" s="482"/>
      <c r="J10" s="482"/>
      <c r="K10" s="482"/>
      <c r="L10" s="482"/>
      <c r="M10" s="207"/>
    </row>
    <row r="11" spans="1:13" ht="156.75" thickBot="1" x14ac:dyDescent="0.3">
      <c r="A11" s="218">
        <v>1</v>
      </c>
      <c r="B11" s="238" t="s">
        <v>234</v>
      </c>
      <c r="C11" s="218" t="s">
        <v>40</v>
      </c>
      <c r="D11" s="218">
        <v>20</v>
      </c>
      <c r="E11" s="239"/>
      <c r="F11" s="239"/>
      <c r="G11" s="239"/>
      <c r="H11" s="240"/>
      <c r="I11" s="241"/>
      <c r="J11" s="242">
        <f>H11*(1+I11)</f>
        <v>0</v>
      </c>
      <c r="K11" s="243">
        <f>D11*H11</f>
        <v>0</v>
      </c>
      <c r="L11" s="244">
        <f>D11*J11</f>
        <v>0</v>
      </c>
      <c r="M11" s="245"/>
    </row>
    <row r="12" spans="1:13" ht="38.25" customHeight="1" thickBot="1" x14ac:dyDescent="0.3">
      <c r="A12" s="167">
        <v>2</v>
      </c>
      <c r="B12" s="238" t="s">
        <v>222</v>
      </c>
      <c r="C12" s="218" t="s">
        <v>40</v>
      </c>
      <c r="D12" s="218">
        <v>20</v>
      </c>
      <c r="E12" s="239"/>
      <c r="F12" s="239"/>
      <c r="G12" s="239"/>
      <c r="H12" s="240"/>
      <c r="I12" s="241"/>
      <c r="J12" s="242">
        <f>H12*(1+I12)</f>
        <v>0</v>
      </c>
      <c r="K12" s="244">
        <f>D12*H12</f>
        <v>0</v>
      </c>
      <c r="L12" s="244">
        <f>D12*J12</f>
        <v>0</v>
      </c>
      <c r="M12" s="245"/>
    </row>
    <row r="13" spans="1:13" ht="23.25" customHeight="1" thickBot="1" x14ac:dyDescent="0.3">
      <c r="A13" s="446" t="s">
        <v>219</v>
      </c>
      <c r="B13" s="448"/>
      <c r="C13" s="447"/>
      <c r="D13" s="447"/>
      <c r="E13" s="447"/>
      <c r="F13" s="447"/>
      <c r="G13" s="447"/>
      <c r="H13" s="447"/>
      <c r="I13" s="447"/>
      <c r="J13" s="447"/>
      <c r="K13" s="246">
        <f>SUM(K11:K12)</f>
        <v>0</v>
      </c>
      <c r="L13" s="247">
        <f>SUM(L11:L12)</f>
        <v>0</v>
      </c>
      <c r="M13" s="245"/>
    </row>
    <row r="14" spans="1:13" ht="23.25" customHeight="1" x14ac:dyDescent="0.25">
      <c r="A14" s="248"/>
      <c r="B14" s="472" t="s">
        <v>223</v>
      </c>
      <c r="C14" s="473"/>
      <c r="D14" s="473"/>
      <c r="E14" s="473"/>
      <c r="F14" s="473"/>
      <c r="G14" s="473"/>
      <c r="H14" s="473"/>
      <c r="I14" s="473"/>
      <c r="J14" s="473"/>
      <c r="K14" s="473"/>
      <c r="L14" s="473"/>
      <c r="M14" s="207"/>
    </row>
    <row r="15" spans="1:13" ht="23.25" customHeight="1" thickBot="1" x14ac:dyDescent="0.3">
      <c r="A15" s="444" t="s">
        <v>224</v>
      </c>
      <c r="B15" s="445"/>
      <c r="C15" s="445"/>
      <c r="D15" s="445"/>
      <c r="E15" s="445"/>
      <c r="F15" s="445"/>
      <c r="G15" s="445"/>
      <c r="H15" s="445"/>
      <c r="I15" s="445"/>
      <c r="J15" s="445"/>
      <c r="K15" s="445"/>
      <c r="L15" s="445"/>
      <c r="M15" s="207"/>
    </row>
    <row r="16" spans="1:13" ht="60.75" thickBot="1" x14ac:dyDescent="0.3">
      <c r="A16" s="223">
        <v>1</v>
      </c>
      <c r="B16" s="215" t="s">
        <v>225</v>
      </c>
      <c r="C16" s="167" t="s">
        <v>12</v>
      </c>
      <c r="D16" s="167">
        <v>10</v>
      </c>
      <c r="E16" s="198"/>
      <c r="F16" s="198"/>
      <c r="G16" s="198"/>
      <c r="H16" s="211"/>
      <c r="I16" s="225"/>
      <c r="J16" s="202">
        <f>H16*(1+I16)</f>
        <v>0</v>
      </c>
      <c r="K16" s="203">
        <f>D16*H16</f>
        <v>0</v>
      </c>
      <c r="L16" s="203">
        <f>D16*J16</f>
        <v>0</v>
      </c>
      <c r="M16" s="167"/>
    </row>
    <row r="17" spans="1:13" ht="63.75" customHeight="1" thickBot="1" x14ac:dyDescent="0.3">
      <c r="A17" s="167">
        <v>2</v>
      </c>
      <c r="B17" s="216" t="s">
        <v>226</v>
      </c>
      <c r="C17" s="184" t="s">
        <v>12</v>
      </c>
      <c r="D17" s="184">
        <v>10</v>
      </c>
      <c r="E17" s="249"/>
      <c r="F17" s="249"/>
      <c r="G17" s="249"/>
      <c r="H17" s="250"/>
      <c r="I17" s="251"/>
      <c r="J17" s="202">
        <f>H17*(1+I17)</f>
        <v>0</v>
      </c>
      <c r="K17" s="203">
        <f>D17*H17</f>
        <v>0</v>
      </c>
      <c r="L17" s="203">
        <f>D17*J17</f>
        <v>0</v>
      </c>
      <c r="M17" s="167"/>
    </row>
    <row r="18" spans="1:13" ht="14.25" thickBot="1" x14ac:dyDescent="0.3">
      <c r="A18" s="446" t="s">
        <v>219</v>
      </c>
      <c r="B18" s="447"/>
      <c r="C18" s="448"/>
      <c r="D18" s="448"/>
      <c r="E18" s="448"/>
      <c r="F18" s="448"/>
      <c r="G18" s="448"/>
      <c r="H18" s="448"/>
      <c r="I18" s="448"/>
      <c r="J18" s="449"/>
      <c r="K18" s="246">
        <f>SUM(K16:K17)</f>
        <v>0</v>
      </c>
      <c r="L18" s="247">
        <f>SUM(L16:L17)</f>
        <v>0</v>
      </c>
      <c r="M18" s="167"/>
    </row>
    <row r="19" spans="1:13" ht="18.75" customHeight="1" x14ac:dyDescent="0.25">
      <c r="A19" s="252"/>
      <c r="B19" s="450" t="s">
        <v>227</v>
      </c>
      <c r="C19" s="450"/>
      <c r="D19" s="450"/>
      <c r="E19" s="450"/>
      <c r="F19" s="450"/>
      <c r="G19" s="450"/>
      <c r="H19" s="450"/>
      <c r="I19" s="450"/>
      <c r="J19" s="450"/>
      <c r="K19" s="450"/>
      <c r="L19" s="450"/>
      <c r="M19" s="207"/>
    </row>
    <row r="20" spans="1:13" ht="21.75" customHeight="1" thickBot="1" x14ac:dyDescent="0.3">
      <c r="A20" s="451" t="s">
        <v>228</v>
      </c>
      <c r="B20" s="452"/>
      <c r="C20" s="452"/>
      <c r="D20" s="452"/>
      <c r="E20" s="452"/>
      <c r="F20" s="452"/>
      <c r="G20" s="452"/>
      <c r="H20" s="452"/>
      <c r="I20" s="452"/>
      <c r="J20" s="452"/>
      <c r="K20" s="452"/>
      <c r="L20" s="452"/>
      <c r="M20" s="207"/>
    </row>
    <row r="21" spans="1:13" ht="25.5" customHeight="1" thickBot="1" x14ac:dyDescent="0.3">
      <c r="A21" s="218">
        <v>1</v>
      </c>
      <c r="B21" s="238" t="s">
        <v>229</v>
      </c>
      <c r="C21" s="218" t="s">
        <v>12</v>
      </c>
      <c r="D21" s="218">
        <v>10</v>
      </c>
      <c r="E21" s="219"/>
      <c r="F21" s="219"/>
      <c r="G21" s="219"/>
      <c r="H21" s="221"/>
      <c r="I21" s="253"/>
      <c r="J21" s="242">
        <f>H21*(1+I21)</f>
        <v>0</v>
      </c>
      <c r="K21" s="244">
        <f>D21*H21</f>
        <v>0</v>
      </c>
      <c r="L21" s="204">
        <f>D21*J21</f>
        <v>0</v>
      </c>
      <c r="M21" s="254"/>
    </row>
    <row r="22" spans="1:13" ht="23.25" customHeight="1" thickBot="1" x14ac:dyDescent="0.3">
      <c r="A22" s="167">
        <v>2</v>
      </c>
      <c r="B22" s="216" t="s">
        <v>230</v>
      </c>
      <c r="C22" s="167" t="s">
        <v>12</v>
      </c>
      <c r="D22" s="167">
        <v>10</v>
      </c>
      <c r="E22" s="198"/>
      <c r="F22" s="198"/>
      <c r="G22" s="198"/>
      <c r="H22" s="211"/>
      <c r="I22" s="225"/>
      <c r="J22" s="202">
        <f t="shared" ref="J22:J31" si="0">H22*(1+I22)</f>
        <v>0</v>
      </c>
      <c r="K22" s="203">
        <f t="shared" ref="K22:K31" si="1">D22*H22</f>
        <v>0</v>
      </c>
      <c r="L22" s="204">
        <f t="shared" ref="L22:L31" si="2">D22*J22</f>
        <v>0</v>
      </c>
      <c r="M22" s="254"/>
    </row>
    <row r="23" spans="1:13" ht="28.5" customHeight="1" thickBot="1" x14ac:dyDescent="0.3">
      <c r="A23" s="184">
        <v>3</v>
      </c>
      <c r="B23" s="255" t="s">
        <v>231</v>
      </c>
      <c r="C23" s="184" t="s">
        <v>12</v>
      </c>
      <c r="D23" s="184">
        <v>10</v>
      </c>
      <c r="E23" s="249"/>
      <c r="F23" s="249"/>
      <c r="G23" s="249"/>
      <c r="H23" s="250"/>
      <c r="I23" s="251"/>
      <c r="J23" s="202">
        <f t="shared" si="0"/>
        <v>0</v>
      </c>
      <c r="K23" s="203">
        <f t="shared" si="1"/>
        <v>0</v>
      </c>
      <c r="L23" s="204">
        <f t="shared" si="2"/>
        <v>0</v>
      </c>
      <c r="M23" s="254"/>
    </row>
    <row r="24" spans="1:13" ht="14.25" thickBot="1" x14ac:dyDescent="0.3">
      <c r="A24" s="453" t="s">
        <v>219</v>
      </c>
      <c r="B24" s="448"/>
      <c r="C24" s="448"/>
      <c r="D24" s="448"/>
      <c r="E24" s="448"/>
      <c r="F24" s="448"/>
      <c r="G24" s="448"/>
      <c r="H24" s="448"/>
      <c r="I24" s="454"/>
      <c r="J24" s="202"/>
      <c r="K24" s="203">
        <f>SUM(K21:K23)</f>
        <v>0</v>
      </c>
      <c r="L24" s="204">
        <f>SUM(L21:L23)</f>
        <v>0</v>
      </c>
      <c r="M24" s="254"/>
    </row>
    <row r="25" spans="1:13" ht="15" customHeight="1" x14ac:dyDescent="0.25">
      <c r="A25" s="455" t="s">
        <v>232</v>
      </c>
      <c r="B25" s="456"/>
      <c r="C25" s="456"/>
      <c r="D25" s="456"/>
      <c r="E25" s="456"/>
      <c r="F25" s="456"/>
      <c r="G25" s="456"/>
      <c r="H25" s="456"/>
      <c r="I25" s="456"/>
      <c r="J25" s="456"/>
      <c r="K25" s="456"/>
      <c r="L25" s="456"/>
      <c r="M25" s="470"/>
    </row>
    <row r="26" spans="1:13" ht="20.45" customHeight="1" thickBot="1" x14ac:dyDescent="0.3">
      <c r="A26" s="457" t="s">
        <v>224</v>
      </c>
      <c r="B26" s="458"/>
      <c r="C26" s="458"/>
      <c r="D26" s="458"/>
      <c r="E26" s="458"/>
      <c r="F26" s="458"/>
      <c r="G26" s="458"/>
      <c r="H26" s="458"/>
      <c r="I26" s="458"/>
      <c r="J26" s="458"/>
      <c r="K26" s="458"/>
      <c r="L26" s="458"/>
      <c r="M26" s="471"/>
    </row>
    <row r="27" spans="1:13" ht="156.75" thickBot="1" x14ac:dyDescent="0.3">
      <c r="A27" s="256">
        <v>1</v>
      </c>
      <c r="B27" s="257" t="s">
        <v>235</v>
      </c>
      <c r="C27" s="197" t="s">
        <v>12</v>
      </c>
      <c r="D27" s="197">
        <v>5</v>
      </c>
      <c r="E27" s="198"/>
      <c r="F27" s="198"/>
      <c r="G27" s="199"/>
      <c r="H27" s="200"/>
      <c r="I27" s="201"/>
      <c r="J27" s="202">
        <f t="shared" si="0"/>
        <v>0</v>
      </c>
      <c r="K27" s="203">
        <f t="shared" si="1"/>
        <v>0</v>
      </c>
      <c r="L27" s="204">
        <f t="shared" si="2"/>
        <v>0</v>
      </c>
      <c r="M27" s="254"/>
    </row>
    <row r="28" spans="1:13" ht="189" customHeight="1" thickBot="1" x14ac:dyDescent="0.3">
      <c r="A28" s="256">
        <v>2</v>
      </c>
      <c r="B28" s="257" t="s">
        <v>237</v>
      </c>
      <c r="C28" s="197" t="s">
        <v>12</v>
      </c>
      <c r="D28" s="197">
        <v>5</v>
      </c>
      <c r="E28" s="198"/>
      <c r="F28" s="198"/>
      <c r="G28" s="199"/>
      <c r="H28" s="200"/>
      <c r="I28" s="201"/>
      <c r="J28" s="202">
        <f t="shared" si="0"/>
        <v>0</v>
      </c>
      <c r="K28" s="203">
        <f t="shared" si="1"/>
        <v>0</v>
      </c>
      <c r="L28" s="204">
        <f t="shared" si="2"/>
        <v>0</v>
      </c>
      <c r="M28" s="254"/>
    </row>
    <row r="29" spans="1:13" ht="168.75" thickBot="1" x14ac:dyDescent="0.3">
      <c r="A29" s="256">
        <v>3</v>
      </c>
      <c r="B29" s="257" t="s">
        <v>238</v>
      </c>
      <c r="C29" s="197" t="s">
        <v>233</v>
      </c>
      <c r="D29" s="197">
        <v>5</v>
      </c>
      <c r="E29" s="198"/>
      <c r="F29" s="198"/>
      <c r="G29" s="199"/>
      <c r="H29" s="200"/>
      <c r="I29" s="201"/>
      <c r="J29" s="202">
        <f>H29*(1+I29)</f>
        <v>0</v>
      </c>
      <c r="K29" s="203">
        <f>D29*H29</f>
        <v>0</v>
      </c>
      <c r="L29" s="204">
        <f>D29*J29</f>
        <v>0</v>
      </c>
      <c r="M29" s="254"/>
    </row>
    <row r="30" spans="1:13" ht="156.75" thickBot="1" x14ac:dyDescent="0.3">
      <c r="A30" s="256">
        <v>4</v>
      </c>
      <c r="B30" s="257" t="s">
        <v>236</v>
      </c>
      <c r="C30" s="197" t="s">
        <v>12</v>
      </c>
      <c r="D30" s="197">
        <v>5</v>
      </c>
      <c r="E30" s="198"/>
      <c r="F30" s="198"/>
      <c r="G30" s="199"/>
      <c r="H30" s="200"/>
      <c r="I30" s="201"/>
      <c r="J30" s="202">
        <f t="shared" si="0"/>
        <v>0</v>
      </c>
      <c r="K30" s="203">
        <f t="shared" si="1"/>
        <v>0</v>
      </c>
      <c r="L30" s="203">
        <f t="shared" si="2"/>
        <v>0</v>
      </c>
      <c r="M30" s="167"/>
    </row>
    <row r="31" spans="1:13" ht="156.75" thickBot="1" x14ac:dyDescent="0.3">
      <c r="A31" s="197">
        <v>5</v>
      </c>
      <c r="B31" s="258" t="s">
        <v>239</v>
      </c>
      <c r="C31" s="197" t="s">
        <v>12</v>
      </c>
      <c r="D31" s="197">
        <v>5</v>
      </c>
      <c r="E31" s="198"/>
      <c r="F31" s="198"/>
      <c r="G31" s="199"/>
      <c r="H31" s="200"/>
      <c r="I31" s="201"/>
      <c r="J31" s="202">
        <f t="shared" si="0"/>
        <v>0</v>
      </c>
      <c r="K31" s="203">
        <f t="shared" si="1"/>
        <v>0</v>
      </c>
      <c r="L31" s="203">
        <f t="shared" si="2"/>
        <v>0</v>
      </c>
      <c r="M31" s="167"/>
    </row>
    <row r="32" spans="1:13" ht="36" customHeight="1" thickBot="1" x14ac:dyDescent="0.3">
      <c r="A32" s="459" t="s">
        <v>35</v>
      </c>
      <c r="B32" s="460"/>
      <c r="C32" s="460"/>
      <c r="D32" s="460"/>
      <c r="E32" s="460"/>
      <c r="F32" s="460"/>
      <c r="G32" s="460"/>
      <c r="H32" s="460"/>
      <c r="I32" s="460"/>
      <c r="J32" s="461"/>
      <c r="K32" s="259">
        <f>SUM(K27:K31)</f>
        <v>0</v>
      </c>
      <c r="L32" s="259">
        <f>SUM(L27:L31)</f>
        <v>0</v>
      </c>
      <c r="M32" s="260"/>
    </row>
    <row r="33" spans="1:13" ht="27.75" customHeight="1" thickBot="1" x14ac:dyDescent="0.3">
      <c r="A33" s="261"/>
      <c r="B33" s="262"/>
      <c r="C33" s="262"/>
      <c r="D33" s="262"/>
      <c r="E33" s="262"/>
      <c r="F33" s="262"/>
      <c r="G33" s="262"/>
      <c r="H33" s="262"/>
      <c r="I33" s="462" t="s">
        <v>35</v>
      </c>
      <c r="J33" s="463"/>
      <c r="K33" s="259">
        <f>SUM(K32+K24+K18+K13+K8)</f>
        <v>0</v>
      </c>
      <c r="L33" s="259">
        <f>SUM(L32+L24+L18+L13+L8)</f>
        <v>0</v>
      </c>
      <c r="M33" s="263"/>
    </row>
    <row r="34" spans="1:13" ht="14.25" thickBot="1" x14ac:dyDescent="0.3">
      <c r="K34" s="85"/>
    </row>
    <row r="35" spans="1:13" ht="22.5" customHeight="1" x14ac:dyDescent="0.25">
      <c r="A35" s="464" t="s">
        <v>197</v>
      </c>
      <c r="B35" s="465"/>
      <c r="C35" s="465"/>
      <c r="D35" s="465"/>
      <c r="E35" s="465"/>
      <c r="F35" s="465"/>
      <c r="G35" s="465"/>
      <c r="H35" s="466"/>
    </row>
    <row r="36" spans="1:13" ht="25.5" customHeight="1" x14ac:dyDescent="0.25">
      <c r="A36" s="467" t="s">
        <v>198</v>
      </c>
      <c r="B36" s="468"/>
      <c r="C36" s="468"/>
      <c r="D36" s="468"/>
      <c r="E36" s="468"/>
      <c r="F36" s="468"/>
      <c r="G36" s="468"/>
      <c r="H36" s="469"/>
    </row>
    <row r="37" spans="1:13" ht="25.5" customHeight="1" thickBot="1" x14ac:dyDescent="0.3">
      <c r="A37" s="441" t="s">
        <v>199</v>
      </c>
      <c r="B37" s="442"/>
      <c r="C37" s="442"/>
      <c r="D37" s="442"/>
      <c r="E37" s="442"/>
      <c r="F37" s="442"/>
      <c r="G37" s="442"/>
      <c r="H37" s="443"/>
    </row>
    <row r="45" spans="1:13" x14ac:dyDescent="0.25">
      <c r="J45" s="83" t="s">
        <v>571</v>
      </c>
    </row>
  </sheetData>
  <mergeCells count="19">
    <mergeCell ref="M25:M26"/>
    <mergeCell ref="B14:L14"/>
    <mergeCell ref="A3:L3"/>
    <mergeCell ref="A4:L4"/>
    <mergeCell ref="A9:L9"/>
    <mergeCell ref="A10:L10"/>
    <mergeCell ref="A13:J13"/>
    <mergeCell ref="A37:H37"/>
    <mergeCell ref="A15:L15"/>
    <mergeCell ref="A18:J18"/>
    <mergeCell ref="B19:L19"/>
    <mergeCell ref="A20:L20"/>
    <mergeCell ref="A24:I24"/>
    <mergeCell ref="A25:L25"/>
    <mergeCell ref="A26:L26"/>
    <mergeCell ref="A32:J32"/>
    <mergeCell ref="I33:J33"/>
    <mergeCell ref="A35:H35"/>
    <mergeCell ref="A36:H36"/>
  </mergeCells>
  <printOptions verticalCentered="1"/>
  <pageMargins left="0.25" right="0.25" top="0.75" bottom="0.75" header="0.3" footer="0.3"/>
  <pageSetup paperSize="9" orientation="landscape" horizontalDpi="300" verticalDpi="300" r:id="rId1"/>
  <headerFooter>
    <oddHeader>&amp;LSprawa nr 125/2023&amp;C&amp;"-,Pogrubiony"FORMULARZ CENOWY - zadnia nr 10-14&amp;RZaąłcznik nr 2 do SWZ</oddHeader>
    <oddFooter>&amp;R&amp;9&amp;P</oddFooter>
    <evenHeader>&amp;CWYCENA SZACUNKOWA</even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FA0D3-13D7-442A-9FA9-4DA540F58B8B}">
  <sheetPr>
    <tabColor theme="5"/>
  </sheetPr>
  <dimension ref="A1:M162"/>
  <sheetViews>
    <sheetView view="pageLayout" zoomScale="85" zoomScaleNormal="100" zoomScalePageLayoutView="85" workbookViewId="0">
      <selection activeCell="A107" sqref="A107:M107"/>
    </sheetView>
  </sheetViews>
  <sheetFormatPr defaultColWidth="9.140625" defaultRowHeight="15" x14ac:dyDescent="0.25"/>
  <cols>
    <col min="1" max="1" width="3" style="76" bestFit="1" customWidth="1"/>
    <col min="2" max="2" width="4.28515625" style="76" customWidth="1"/>
    <col min="3" max="3" width="56.5703125" style="76" customWidth="1"/>
    <col min="4" max="4" width="6.140625" style="76" customWidth="1"/>
    <col min="5" max="5" width="7" style="76" customWidth="1"/>
    <col min="6" max="6" width="7" style="75" customWidth="1"/>
    <col min="7" max="7" width="8.85546875" style="76" customWidth="1"/>
    <col min="8" max="8" width="5.85546875" style="76" customWidth="1"/>
    <col min="9" max="9" width="5.140625" style="76" bestFit="1" customWidth="1"/>
    <col min="10" max="10" width="6.5703125" style="76" customWidth="1"/>
    <col min="11" max="11" width="8.42578125" style="76" customWidth="1"/>
    <col min="12" max="12" width="6.42578125" style="76" customWidth="1"/>
    <col min="13" max="13" width="10.28515625" style="90" customWidth="1"/>
    <col min="14" max="16384" width="9.140625" style="90"/>
  </cols>
  <sheetData>
    <row r="1" spans="1:13" s="86" customFormat="1" ht="54" x14ac:dyDescent="0.25">
      <c r="A1" s="10" t="s">
        <v>0</v>
      </c>
      <c r="B1" s="10"/>
      <c r="C1" s="270" t="s">
        <v>1</v>
      </c>
      <c r="D1" s="10" t="s">
        <v>2</v>
      </c>
      <c r="E1" s="10" t="s">
        <v>3</v>
      </c>
      <c r="F1" s="10" t="s">
        <v>4</v>
      </c>
      <c r="G1" s="10" t="s">
        <v>240</v>
      </c>
      <c r="H1" s="10" t="s">
        <v>5</v>
      </c>
      <c r="I1" s="10" t="s">
        <v>6</v>
      </c>
      <c r="J1" s="10" t="s">
        <v>7</v>
      </c>
      <c r="K1" s="10" t="s">
        <v>8</v>
      </c>
      <c r="L1" s="11" t="s">
        <v>9</v>
      </c>
      <c r="M1" s="271" t="s">
        <v>572</v>
      </c>
    </row>
    <row r="2" spans="1:13" s="86" customFormat="1" ht="13.5" x14ac:dyDescent="0.25">
      <c r="A2" s="10">
        <v>1</v>
      </c>
      <c r="B2" s="10"/>
      <c r="C2" s="270">
        <v>2</v>
      </c>
      <c r="D2" s="10">
        <v>3</v>
      </c>
      <c r="E2" s="10">
        <v>4</v>
      </c>
      <c r="F2" s="10">
        <v>5</v>
      </c>
      <c r="G2" s="10">
        <v>6</v>
      </c>
      <c r="H2" s="10">
        <v>7</v>
      </c>
      <c r="I2" s="10">
        <v>8</v>
      </c>
      <c r="J2" s="10">
        <v>9</v>
      </c>
      <c r="K2" s="10">
        <v>10</v>
      </c>
      <c r="L2" s="11">
        <v>11</v>
      </c>
      <c r="M2" s="271">
        <v>12</v>
      </c>
    </row>
    <row r="3" spans="1:13" s="86" customFormat="1" ht="12.75" customHeight="1" x14ac:dyDescent="0.25">
      <c r="A3" s="33"/>
      <c r="B3" s="33"/>
      <c r="C3" s="19"/>
      <c r="D3" s="33"/>
      <c r="E3" s="33"/>
      <c r="F3" s="556" t="s">
        <v>241</v>
      </c>
      <c r="G3" s="556"/>
      <c r="H3" s="556"/>
      <c r="I3" s="556"/>
      <c r="J3" s="556"/>
      <c r="K3" s="556"/>
      <c r="L3" s="556"/>
      <c r="M3" s="556"/>
    </row>
    <row r="4" spans="1:13" s="86" customFormat="1" ht="19.899999999999999" customHeight="1" x14ac:dyDescent="0.25">
      <c r="A4" s="403" t="s">
        <v>242</v>
      </c>
      <c r="B4" s="403"/>
      <c r="C4" s="403"/>
      <c r="D4" s="403"/>
      <c r="E4" s="403"/>
      <c r="F4" s="403"/>
      <c r="G4" s="403"/>
      <c r="H4" s="403"/>
      <c r="I4" s="403"/>
      <c r="J4" s="403"/>
      <c r="K4" s="403"/>
      <c r="L4" s="403"/>
      <c r="M4" s="403"/>
    </row>
    <row r="5" spans="1:13" x14ac:dyDescent="0.25">
      <c r="A5" s="548">
        <v>1</v>
      </c>
      <c r="B5" s="272"/>
      <c r="C5" s="273" t="s">
        <v>243</v>
      </c>
      <c r="D5" s="547" t="s">
        <v>215</v>
      </c>
      <c r="E5" s="547">
        <v>35</v>
      </c>
      <c r="F5" s="561"/>
      <c r="G5" s="562"/>
      <c r="H5" s="563"/>
      <c r="I5" s="564"/>
      <c r="J5" s="540">
        <f>H5*(1+I5)</f>
        <v>0</v>
      </c>
      <c r="K5" s="540">
        <f>E5*H5</f>
        <v>0</v>
      </c>
      <c r="L5" s="540">
        <f>K5*(1+I5)</f>
        <v>0</v>
      </c>
      <c r="M5" s="557" t="s">
        <v>573</v>
      </c>
    </row>
    <row r="6" spans="1:13" ht="135" x14ac:dyDescent="0.25">
      <c r="A6" s="548"/>
      <c r="B6" s="272"/>
      <c r="C6" s="276" t="s">
        <v>244</v>
      </c>
      <c r="D6" s="503"/>
      <c r="E6" s="503"/>
      <c r="F6" s="561"/>
      <c r="G6" s="553"/>
      <c r="H6" s="519"/>
      <c r="I6" s="509"/>
      <c r="J6" s="507"/>
      <c r="K6" s="507"/>
      <c r="L6" s="507"/>
      <c r="M6" s="557"/>
    </row>
    <row r="7" spans="1:13" ht="24" customHeight="1" x14ac:dyDescent="0.25">
      <c r="A7" s="547"/>
      <c r="B7" s="149"/>
      <c r="C7" s="276" t="s">
        <v>245</v>
      </c>
      <c r="D7" s="503"/>
      <c r="E7" s="503"/>
      <c r="F7" s="529"/>
      <c r="G7" s="553"/>
      <c r="H7" s="519"/>
      <c r="I7" s="509"/>
      <c r="J7" s="507"/>
      <c r="K7" s="507"/>
      <c r="L7" s="507"/>
      <c r="M7" s="557"/>
    </row>
    <row r="8" spans="1:13" x14ac:dyDescent="0.25">
      <c r="A8" s="503">
        <v>2</v>
      </c>
      <c r="B8" s="29"/>
      <c r="C8" s="278" t="s">
        <v>246</v>
      </c>
      <c r="D8" s="503" t="s">
        <v>215</v>
      </c>
      <c r="E8" s="503">
        <v>40</v>
      </c>
      <c r="F8" s="505"/>
      <c r="G8" s="553"/>
      <c r="H8" s="519"/>
      <c r="I8" s="554"/>
      <c r="J8" s="555">
        <f>H8*(1+I8)</f>
        <v>0</v>
      </c>
      <c r="K8" s="507">
        <f>E8*H8</f>
        <v>0</v>
      </c>
      <c r="L8" s="507">
        <f>K8*(1+I8)</f>
        <v>0</v>
      </c>
      <c r="M8" s="557" t="s">
        <v>573</v>
      </c>
    </row>
    <row r="9" spans="1:13" ht="193.5" customHeight="1" x14ac:dyDescent="0.25">
      <c r="A9" s="503"/>
      <c r="B9" s="29"/>
      <c r="C9" s="276" t="s">
        <v>247</v>
      </c>
      <c r="D9" s="503"/>
      <c r="E9" s="503"/>
      <c r="F9" s="505"/>
      <c r="G9" s="553"/>
      <c r="H9" s="519"/>
      <c r="I9" s="554"/>
      <c r="J9" s="555"/>
      <c r="K9" s="507"/>
      <c r="L9" s="507"/>
      <c r="M9" s="557"/>
    </row>
    <row r="10" spans="1:13" ht="121.5" x14ac:dyDescent="0.25">
      <c r="A10" s="503"/>
      <c r="B10" s="29"/>
      <c r="C10" s="276" t="s">
        <v>248</v>
      </c>
      <c r="D10" s="503"/>
      <c r="E10" s="503"/>
      <c r="F10" s="505"/>
      <c r="G10" s="553"/>
      <c r="H10" s="519"/>
      <c r="I10" s="554"/>
      <c r="J10" s="555"/>
      <c r="K10" s="507"/>
      <c r="L10" s="507"/>
      <c r="M10" s="557"/>
    </row>
    <row r="11" spans="1:13" ht="117.75" customHeight="1" x14ac:dyDescent="0.25">
      <c r="A11" s="503"/>
      <c r="B11" s="29"/>
      <c r="C11" s="276" t="s">
        <v>249</v>
      </c>
      <c r="D11" s="503"/>
      <c r="E11" s="503"/>
      <c r="F11" s="505"/>
      <c r="G11" s="553"/>
      <c r="H11" s="519"/>
      <c r="I11" s="554"/>
      <c r="J11" s="555"/>
      <c r="K11" s="507"/>
      <c r="L11" s="507"/>
      <c r="M11" s="557"/>
    </row>
    <row r="12" spans="1:13" x14ac:dyDescent="0.25">
      <c r="A12" s="503"/>
      <c r="B12" s="29"/>
      <c r="C12" s="278" t="s">
        <v>246</v>
      </c>
      <c r="D12" s="503"/>
      <c r="E12" s="503"/>
      <c r="F12" s="505"/>
      <c r="G12" s="553"/>
      <c r="H12" s="519"/>
      <c r="I12" s="554"/>
      <c r="J12" s="555"/>
      <c r="K12" s="507"/>
      <c r="L12" s="507"/>
      <c r="M12" s="557" t="s">
        <v>573</v>
      </c>
    </row>
    <row r="13" spans="1:13" ht="67.5" x14ac:dyDescent="0.25">
      <c r="A13" s="503"/>
      <c r="B13" s="29"/>
      <c r="C13" s="276" t="s">
        <v>250</v>
      </c>
      <c r="D13" s="503"/>
      <c r="E13" s="503"/>
      <c r="F13" s="505"/>
      <c r="G13" s="553"/>
      <c r="H13" s="519"/>
      <c r="I13" s="554"/>
      <c r="J13" s="555"/>
      <c r="K13" s="507"/>
      <c r="L13" s="507"/>
      <c r="M13" s="557"/>
    </row>
    <row r="14" spans="1:13" x14ac:dyDescent="0.25">
      <c r="A14" s="503"/>
      <c r="B14" s="29"/>
      <c r="C14" s="276" t="s">
        <v>251</v>
      </c>
      <c r="D14" s="503"/>
      <c r="E14" s="503"/>
      <c r="F14" s="505"/>
      <c r="G14" s="553"/>
      <c r="H14" s="519"/>
      <c r="I14" s="554"/>
      <c r="J14" s="555"/>
      <c r="K14" s="507"/>
      <c r="L14" s="507"/>
      <c r="M14" s="557"/>
    </row>
    <row r="15" spans="1:13" ht="15" customHeight="1" x14ac:dyDescent="0.25">
      <c r="A15" s="503">
        <v>3</v>
      </c>
      <c r="B15" s="29"/>
      <c r="C15" s="278" t="s">
        <v>252</v>
      </c>
      <c r="D15" s="503" t="s">
        <v>215</v>
      </c>
      <c r="E15" s="503">
        <v>35</v>
      </c>
      <c r="F15" s="505"/>
      <c r="G15" s="505"/>
      <c r="H15" s="519"/>
      <c r="I15" s="509"/>
      <c r="J15" s="507">
        <f>H15*(1+I15)</f>
        <v>0</v>
      </c>
      <c r="K15" s="539">
        <f>E15*H15</f>
        <v>0</v>
      </c>
      <c r="L15" s="507">
        <f>K15*(1+I15)</f>
        <v>0</v>
      </c>
      <c r="M15" s="558" t="s">
        <v>573</v>
      </c>
    </row>
    <row r="16" spans="1:13" ht="148.5" x14ac:dyDescent="0.25">
      <c r="A16" s="503"/>
      <c r="B16" s="29"/>
      <c r="C16" s="276" t="s">
        <v>253</v>
      </c>
      <c r="D16" s="503"/>
      <c r="E16" s="503"/>
      <c r="F16" s="505"/>
      <c r="G16" s="505"/>
      <c r="H16" s="519"/>
      <c r="I16" s="509"/>
      <c r="J16" s="507"/>
      <c r="K16" s="545"/>
      <c r="L16" s="507"/>
      <c r="M16" s="559"/>
    </row>
    <row r="17" spans="1:13" ht="175.5" x14ac:dyDescent="0.25">
      <c r="A17" s="503"/>
      <c r="B17" s="29"/>
      <c r="C17" s="276" t="s">
        <v>254</v>
      </c>
      <c r="D17" s="503"/>
      <c r="E17" s="503"/>
      <c r="F17" s="505"/>
      <c r="G17" s="505"/>
      <c r="H17" s="519"/>
      <c r="I17" s="509"/>
      <c r="J17" s="507"/>
      <c r="K17" s="545"/>
      <c r="L17" s="507"/>
      <c r="M17" s="559"/>
    </row>
    <row r="18" spans="1:13" ht="162" x14ac:dyDescent="0.25">
      <c r="A18" s="503"/>
      <c r="B18" s="29"/>
      <c r="C18" s="276" t="s">
        <v>255</v>
      </c>
      <c r="D18" s="503"/>
      <c r="E18" s="503"/>
      <c r="F18" s="505"/>
      <c r="G18" s="505"/>
      <c r="H18" s="519"/>
      <c r="I18" s="509"/>
      <c r="J18" s="507"/>
      <c r="K18" s="545"/>
      <c r="L18" s="507"/>
      <c r="M18" s="559"/>
    </row>
    <row r="19" spans="1:13" ht="162" x14ac:dyDescent="0.25">
      <c r="A19" s="503"/>
      <c r="B19" s="29"/>
      <c r="C19" s="276" t="s">
        <v>256</v>
      </c>
      <c r="D19" s="503"/>
      <c r="E19" s="503"/>
      <c r="F19" s="505"/>
      <c r="G19" s="505"/>
      <c r="H19" s="519"/>
      <c r="I19" s="509"/>
      <c r="J19" s="507"/>
      <c r="K19" s="545"/>
      <c r="L19" s="507"/>
      <c r="M19" s="559"/>
    </row>
    <row r="20" spans="1:13" x14ac:dyDescent="0.25">
      <c r="A20" s="503"/>
      <c r="B20" s="29"/>
      <c r="C20" s="276" t="s">
        <v>257</v>
      </c>
      <c r="D20" s="503"/>
      <c r="E20" s="503"/>
      <c r="F20" s="505"/>
      <c r="G20" s="505"/>
      <c r="H20" s="519"/>
      <c r="I20" s="509"/>
      <c r="J20" s="507"/>
      <c r="K20" s="540"/>
      <c r="L20" s="507"/>
      <c r="M20" s="560"/>
    </row>
    <row r="21" spans="1:13" x14ac:dyDescent="0.25">
      <c r="A21" s="546">
        <v>4</v>
      </c>
      <c r="B21" s="87"/>
      <c r="C21" s="278" t="s">
        <v>258</v>
      </c>
      <c r="D21" s="503" t="s">
        <v>215</v>
      </c>
      <c r="E21" s="503">
        <v>30</v>
      </c>
      <c r="F21" s="505"/>
      <c r="G21" s="505"/>
      <c r="H21" s="519"/>
      <c r="I21" s="509"/>
      <c r="J21" s="507">
        <f>H21*(1+I21)</f>
        <v>0</v>
      </c>
      <c r="K21" s="539">
        <f>E21*H21</f>
        <v>0</v>
      </c>
      <c r="L21" s="507">
        <f>K21*(1+I21)</f>
        <v>0</v>
      </c>
      <c r="M21" s="558" t="s">
        <v>573</v>
      </c>
    </row>
    <row r="22" spans="1:13" ht="162" x14ac:dyDescent="0.25">
      <c r="A22" s="548"/>
      <c r="B22" s="272"/>
      <c r="C22" s="276" t="s">
        <v>259</v>
      </c>
      <c r="D22" s="503"/>
      <c r="E22" s="503"/>
      <c r="F22" s="505"/>
      <c r="G22" s="505"/>
      <c r="H22" s="519"/>
      <c r="I22" s="509"/>
      <c r="J22" s="507"/>
      <c r="K22" s="545"/>
      <c r="L22" s="507"/>
      <c r="M22" s="560"/>
    </row>
    <row r="23" spans="1:13" ht="135" x14ac:dyDescent="0.25">
      <c r="A23" s="548"/>
      <c r="B23" s="272"/>
      <c r="C23" s="276" t="s">
        <v>260</v>
      </c>
      <c r="D23" s="503"/>
      <c r="E23" s="503"/>
      <c r="F23" s="505"/>
      <c r="G23" s="505"/>
      <c r="H23" s="519"/>
      <c r="I23" s="509"/>
      <c r="J23" s="507"/>
      <c r="K23" s="545"/>
      <c r="L23" s="507"/>
      <c r="M23" s="557" t="s">
        <v>573</v>
      </c>
    </row>
    <row r="24" spans="1:13" x14ac:dyDescent="0.25">
      <c r="A24" s="547"/>
      <c r="B24" s="149"/>
      <c r="C24" s="276" t="s">
        <v>261</v>
      </c>
      <c r="D24" s="503"/>
      <c r="E24" s="503"/>
      <c r="F24" s="505"/>
      <c r="G24" s="505"/>
      <c r="H24" s="519"/>
      <c r="I24" s="509"/>
      <c r="J24" s="507"/>
      <c r="K24" s="540"/>
      <c r="L24" s="507"/>
      <c r="M24" s="557"/>
    </row>
    <row r="25" spans="1:13" x14ac:dyDescent="0.25">
      <c r="A25" s="549">
        <v>5</v>
      </c>
      <c r="B25" s="91"/>
      <c r="C25" s="280" t="s">
        <v>262</v>
      </c>
      <c r="D25" s="503" t="s">
        <v>215</v>
      </c>
      <c r="E25" s="503">
        <v>20</v>
      </c>
      <c r="F25" s="505"/>
      <c r="G25" s="505"/>
      <c r="H25" s="519"/>
      <c r="I25" s="509"/>
      <c r="J25" s="507">
        <f>H25*(1+I25)</f>
        <v>0</v>
      </c>
      <c r="K25" s="539">
        <f>E25*H25</f>
        <v>0</v>
      </c>
      <c r="L25" s="507">
        <f>K25*(1+I25)</f>
        <v>0</v>
      </c>
      <c r="M25" s="557" t="s">
        <v>573</v>
      </c>
    </row>
    <row r="26" spans="1:13" ht="121.5" x14ac:dyDescent="0.25">
      <c r="A26" s="549"/>
      <c r="B26" s="91"/>
      <c r="C26" s="276" t="s">
        <v>263</v>
      </c>
      <c r="D26" s="503"/>
      <c r="E26" s="503"/>
      <c r="F26" s="505"/>
      <c r="G26" s="505"/>
      <c r="H26" s="519"/>
      <c r="I26" s="509"/>
      <c r="J26" s="507"/>
      <c r="K26" s="545"/>
      <c r="L26" s="507"/>
      <c r="M26" s="557"/>
    </row>
    <row r="27" spans="1:13" x14ac:dyDescent="0.25">
      <c r="A27" s="549"/>
      <c r="B27" s="91"/>
      <c r="C27" s="276" t="s">
        <v>264</v>
      </c>
      <c r="D27" s="503"/>
      <c r="E27" s="503"/>
      <c r="F27" s="505"/>
      <c r="G27" s="505"/>
      <c r="H27" s="519"/>
      <c r="I27" s="509"/>
      <c r="J27" s="507"/>
      <c r="K27" s="540"/>
      <c r="L27" s="507"/>
      <c r="M27" s="557"/>
    </row>
    <row r="28" spans="1:13" x14ac:dyDescent="0.25">
      <c r="A28" s="546">
        <v>6</v>
      </c>
      <c r="B28" s="87"/>
      <c r="C28" s="280" t="s">
        <v>265</v>
      </c>
      <c r="D28" s="503" t="s">
        <v>215</v>
      </c>
      <c r="E28" s="503">
        <v>40</v>
      </c>
      <c r="F28" s="505"/>
      <c r="G28" s="505"/>
      <c r="H28" s="519"/>
      <c r="I28" s="509"/>
      <c r="J28" s="507">
        <f>H28*(1+I28)</f>
        <v>0</v>
      </c>
      <c r="K28" s="539">
        <f>E28*H28</f>
        <v>0</v>
      </c>
      <c r="L28" s="507">
        <f>K28*(1+I28)</f>
        <v>0</v>
      </c>
      <c r="M28" s="557" t="s">
        <v>573</v>
      </c>
    </row>
    <row r="29" spans="1:13" ht="199.5" customHeight="1" x14ac:dyDescent="0.25">
      <c r="A29" s="548"/>
      <c r="B29" s="272"/>
      <c r="C29" s="276" t="s">
        <v>266</v>
      </c>
      <c r="D29" s="503"/>
      <c r="E29" s="503"/>
      <c r="F29" s="505"/>
      <c r="G29" s="505"/>
      <c r="H29" s="519"/>
      <c r="I29" s="509"/>
      <c r="J29" s="507"/>
      <c r="K29" s="545"/>
      <c r="L29" s="507"/>
      <c r="M29" s="557"/>
    </row>
    <row r="30" spans="1:13" ht="162" x14ac:dyDescent="0.25">
      <c r="A30" s="548"/>
      <c r="B30" s="272"/>
      <c r="C30" s="276" t="s">
        <v>267</v>
      </c>
      <c r="D30" s="503"/>
      <c r="E30" s="503"/>
      <c r="F30" s="505"/>
      <c r="G30" s="505"/>
      <c r="H30" s="519"/>
      <c r="I30" s="509"/>
      <c r="J30" s="507"/>
      <c r="K30" s="545"/>
      <c r="L30" s="507"/>
      <c r="M30" s="557"/>
    </row>
    <row r="31" spans="1:13" ht="67.5" x14ac:dyDescent="0.25">
      <c r="A31" s="548"/>
      <c r="B31" s="272"/>
      <c r="C31" s="276" t="s">
        <v>268</v>
      </c>
      <c r="D31" s="503"/>
      <c r="E31" s="503"/>
      <c r="F31" s="505"/>
      <c r="G31" s="505"/>
      <c r="H31" s="519"/>
      <c r="I31" s="509"/>
      <c r="J31" s="507"/>
      <c r="K31" s="545"/>
      <c r="L31" s="507"/>
      <c r="M31" s="557"/>
    </row>
    <row r="32" spans="1:13" ht="175.5" x14ac:dyDescent="0.25">
      <c r="A32" s="548"/>
      <c r="B32" s="272"/>
      <c r="C32" s="276" t="s">
        <v>269</v>
      </c>
      <c r="D32" s="503"/>
      <c r="E32" s="503"/>
      <c r="F32" s="505"/>
      <c r="G32" s="505"/>
      <c r="H32" s="519"/>
      <c r="I32" s="509"/>
      <c r="J32" s="507"/>
      <c r="K32" s="545"/>
      <c r="L32" s="507"/>
      <c r="M32" s="557"/>
    </row>
    <row r="33" spans="1:13" x14ac:dyDescent="0.25">
      <c r="A33" s="547"/>
      <c r="B33" s="149"/>
      <c r="C33" s="276" t="s">
        <v>270</v>
      </c>
      <c r="D33" s="503"/>
      <c r="E33" s="503"/>
      <c r="F33" s="505"/>
      <c r="G33" s="505"/>
      <c r="H33" s="519"/>
      <c r="I33" s="509"/>
      <c r="J33" s="507"/>
      <c r="K33" s="540"/>
      <c r="L33" s="507"/>
      <c r="M33" s="557"/>
    </row>
    <row r="34" spans="1:13" x14ac:dyDescent="0.25">
      <c r="A34" s="503">
        <v>7</v>
      </c>
      <c r="B34" s="29"/>
      <c r="C34" s="280" t="s">
        <v>271</v>
      </c>
      <c r="D34" s="503" t="s">
        <v>215</v>
      </c>
      <c r="E34" s="503">
        <v>10</v>
      </c>
      <c r="F34" s="505"/>
      <c r="G34" s="505"/>
      <c r="H34" s="519"/>
      <c r="I34" s="509"/>
      <c r="J34" s="507">
        <f>H34*(1+I34)</f>
        <v>0</v>
      </c>
      <c r="K34" s="539">
        <f>E34*H34</f>
        <v>0</v>
      </c>
      <c r="L34" s="507">
        <f>K34*(1+I34)</f>
        <v>0</v>
      </c>
      <c r="M34" s="557" t="s">
        <v>573</v>
      </c>
    </row>
    <row r="35" spans="1:13" ht="121.5" x14ac:dyDescent="0.25">
      <c r="A35" s="503"/>
      <c r="B35" s="29"/>
      <c r="C35" s="276" t="s">
        <v>272</v>
      </c>
      <c r="D35" s="503"/>
      <c r="E35" s="503"/>
      <c r="F35" s="505"/>
      <c r="G35" s="505"/>
      <c r="H35" s="519"/>
      <c r="I35" s="509"/>
      <c r="J35" s="507"/>
      <c r="K35" s="545"/>
      <c r="L35" s="507"/>
      <c r="M35" s="557"/>
    </row>
    <row r="36" spans="1:13" ht="148.5" x14ac:dyDescent="0.25">
      <c r="A36" s="503"/>
      <c r="B36" s="29"/>
      <c r="C36" s="276" t="s">
        <v>273</v>
      </c>
      <c r="D36" s="503"/>
      <c r="E36" s="503"/>
      <c r="F36" s="505"/>
      <c r="G36" s="505"/>
      <c r="H36" s="519"/>
      <c r="I36" s="509"/>
      <c r="J36" s="507"/>
      <c r="K36" s="545"/>
      <c r="L36" s="507"/>
      <c r="M36" s="557"/>
    </row>
    <row r="37" spans="1:13" x14ac:dyDescent="0.25">
      <c r="A37" s="503"/>
      <c r="B37" s="29"/>
      <c r="C37" s="276" t="s">
        <v>274</v>
      </c>
      <c r="D37" s="503"/>
      <c r="E37" s="503"/>
      <c r="F37" s="505"/>
      <c r="G37" s="505"/>
      <c r="H37" s="519"/>
      <c r="I37" s="509"/>
      <c r="J37" s="507"/>
      <c r="K37" s="540"/>
      <c r="L37" s="507"/>
      <c r="M37" s="557"/>
    </row>
    <row r="38" spans="1:13" x14ac:dyDescent="0.25">
      <c r="A38" s="503">
        <v>8</v>
      </c>
      <c r="B38" s="29"/>
      <c r="C38" s="280" t="s">
        <v>275</v>
      </c>
      <c r="D38" s="503" t="s">
        <v>215</v>
      </c>
      <c r="E38" s="503">
        <v>10</v>
      </c>
      <c r="F38" s="505"/>
      <c r="G38" s="505"/>
      <c r="H38" s="519"/>
      <c r="I38" s="509"/>
      <c r="J38" s="507">
        <f>H38*(1+I38)</f>
        <v>0</v>
      </c>
      <c r="K38" s="539">
        <f>E38*H38</f>
        <v>0</v>
      </c>
      <c r="L38" s="507">
        <f>K38*(1+I38)</f>
        <v>0</v>
      </c>
      <c r="M38" s="557" t="s">
        <v>573</v>
      </c>
    </row>
    <row r="39" spans="1:13" ht="94.5" x14ac:dyDescent="0.25">
      <c r="A39" s="503"/>
      <c r="B39" s="29"/>
      <c r="C39" s="276" t="s">
        <v>276</v>
      </c>
      <c r="D39" s="503"/>
      <c r="E39" s="503"/>
      <c r="F39" s="505"/>
      <c r="G39" s="505"/>
      <c r="H39" s="519"/>
      <c r="I39" s="509"/>
      <c r="J39" s="507"/>
      <c r="K39" s="545"/>
      <c r="L39" s="507"/>
      <c r="M39" s="557"/>
    </row>
    <row r="40" spans="1:13" x14ac:dyDescent="0.25">
      <c r="A40" s="503"/>
      <c r="B40" s="29"/>
      <c r="C40" s="276" t="s">
        <v>277</v>
      </c>
      <c r="D40" s="503"/>
      <c r="E40" s="503"/>
      <c r="F40" s="505"/>
      <c r="G40" s="505"/>
      <c r="H40" s="519"/>
      <c r="I40" s="509"/>
      <c r="J40" s="507"/>
      <c r="K40" s="540"/>
      <c r="L40" s="507"/>
      <c r="M40" s="557"/>
    </row>
    <row r="41" spans="1:13" x14ac:dyDescent="0.25">
      <c r="A41" s="503">
        <v>9</v>
      </c>
      <c r="B41" s="29"/>
      <c r="C41" s="280" t="s">
        <v>278</v>
      </c>
      <c r="D41" s="503" t="s">
        <v>215</v>
      </c>
      <c r="E41" s="503">
        <v>50</v>
      </c>
      <c r="F41" s="505"/>
      <c r="G41" s="505"/>
      <c r="H41" s="519"/>
      <c r="I41" s="509"/>
      <c r="J41" s="507">
        <f>H41*(1+I41)</f>
        <v>0</v>
      </c>
      <c r="K41" s="539">
        <f>E41*H41</f>
        <v>0</v>
      </c>
      <c r="L41" s="507">
        <f>K41*(1+I41)</f>
        <v>0</v>
      </c>
      <c r="M41" s="557" t="s">
        <v>573</v>
      </c>
    </row>
    <row r="42" spans="1:13" ht="135" x14ac:dyDescent="0.25">
      <c r="A42" s="503"/>
      <c r="B42" s="29"/>
      <c r="C42" s="276" t="s">
        <v>279</v>
      </c>
      <c r="D42" s="503"/>
      <c r="E42" s="503"/>
      <c r="F42" s="505"/>
      <c r="G42" s="505"/>
      <c r="H42" s="519"/>
      <c r="I42" s="509"/>
      <c r="J42" s="507"/>
      <c r="K42" s="545"/>
      <c r="L42" s="507"/>
      <c r="M42" s="557"/>
    </row>
    <row r="43" spans="1:13" ht="135" x14ac:dyDescent="0.25">
      <c r="A43" s="503"/>
      <c r="B43" s="29"/>
      <c r="C43" s="276" t="s">
        <v>280</v>
      </c>
      <c r="D43" s="503"/>
      <c r="E43" s="503"/>
      <c r="F43" s="505"/>
      <c r="G43" s="505"/>
      <c r="H43" s="519"/>
      <c r="I43" s="509"/>
      <c r="J43" s="507"/>
      <c r="K43" s="545"/>
      <c r="L43" s="507"/>
      <c r="M43" s="557"/>
    </row>
    <row r="44" spans="1:13" x14ac:dyDescent="0.25">
      <c r="A44" s="503"/>
      <c r="B44" s="29"/>
      <c r="C44" s="276" t="s">
        <v>281</v>
      </c>
      <c r="D44" s="503"/>
      <c r="E44" s="503"/>
      <c r="F44" s="505"/>
      <c r="G44" s="505"/>
      <c r="H44" s="519"/>
      <c r="I44" s="509"/>
      <c r="J44" s="507"/>
      <c r="K44" s="540"/>
      <c r="L44" s="507"/>
      <c r="M44" s="557"/>
    </row>
    <row r="45" spans="1:13" x14ac:dyDescent="0.25">
      <c r="A45" s="546">
        <v>10</v>
      </c>
      <c r="B45" s="87"/>
      <c r="C45" s="280" t="s">
        <v>282</v>
      </c>
      <c r="D45" s="503" t="s">
        <v>215</v>
      </c>
      <c r="E45" s="503">
        <v>80</v>
      </c>
      <c r="F45" s="505"/>
      <c r="G45" s="505"/>
      <c r="H45" s="519"/>
      <c r="I45" s="509"/>
      <c r="J45" s="507">
        <f>H45*(1+I45)</f>
        <v>0</v>
      </c>
      <c r="K45" s="539">
        <f>E45*H45</f>
        <v>0</v>
      </c>
      <c r="L45" s="507">
        <f>K45*(1+I45)</f>
        <v>0</v>
      </c>
      <c r="M45" s="557" t="s">
        <v>573</v>
      </c>
    </row>
    <row r="46" spans="1:13" ht="148.5" x14ac:dyDescent="0.25">
      <c r="A46" s="548"/>
      <c r="B46" s="272"/>
      <c r="C46" s="276" t="s">
        <v>283</v>
      </c>
      <c r="D46" s="503"/>
      <c r="E46" s="503"/>
      <c r="F46" s="505"/>
      <c r="G46" s="505"/>
      <c r="H46" s="519"/>
      <c r="I46" s="509"/>
      <c r="J46" s="507"/>
      <c r="K46" s="545"/>
      <c r="L46" s="507"/>
      <c r="M46" s="557"/>
    </row>
    <row r="47" spans="1:13" ht="148.5" x14ac:dyDescent="0.25">
      <c r="A47" s="548"/>
      <c r="B47" s="272"/>
      <c r="C47" s="276" t="s">
        <v>284</v>
      </c>
      <c r="D47" s="503"/>
      <c r="E47" s="503"/>
      <c r="F47" s="505"/>
      <c r="G47" s="505"/>
      <c r="H47" s="519"/>
      <c r="I47" s="509"/>
      <c r="J47" s="507"/>
      <c r="K47" s="545"/>
      <c r="L47" s="507"/>
      <c r="M47" s="557"/>
    </row>
    <row r="48" spans="1:13" ht="175.5" x14ac:dyDescent="0.25">
      <c r="A48" s="548"/>
      <c r="B48" s="272"/>
      <c r="C48" s="276" t="s">
        <v>285</v>
      </c>
      <c r="D48" s="503"/>
      <c r="E48" s="503"/>
      <c r="F48" s="505"/>
      <c r="G48" s="505"/>
      <c r="H48" s="519"/>
      <c r="I48" s="509"/>
      <c r="J48" s="507"/>
      <c r="K48" s="545"/>
      <c r="L48" s="507"/>
      <c r="M48" s="557"/>
    </row>
    <row r="49" spans="1:13" x14ac:dyDescent="0.25">
      <c r="A49" s="547"/>
      <c r="B49" s="149"/>
      <c r="C49" s="276" t="s">
        <v>286</v>
      </c>
      <c r="D49" s="503"/>
      <c r="E49" s="503"/>
      <c r="F49" s="505"/>
      <c r="G49" s="505"/>
      <c r="H49" s="519"/>
      <c r="I49" s="509"/>
      <c r="J49" s="507"/>
      <c r="K49" s="545"/>
      <c r="L49" s="539"/>
      <c r="M49" s="557"/>
    </row>
    <row r="50" spans="1:13" x14ac:dyDescent="0.25">
      <c r="A50" s="503">
        <v>11</v>
      </c>
      <c r="B50" s="29"/>
      <c r="C50" s="280" t="s">
        <v>287</v>
      </c>
      <c r="D50" s="503" t="s">
        <v>215</v>
      </c>
      <c r="E50" s="503">
        <v>15</v>
      </c>
      <c r="F50" s="505"/>
      <c r="G50" s="505"/>
      <c r="H50" s="519"/>
      <c r="I50" s="509"/>
      <c r="J50" s="552">
        <f>H50*(1+I50)</f>
        <v>0</v>
      </c>
      <c r="K50" s="507">
        <f>E50*H50</f>
        <v>0</v>
      </c>
      <c r="L50" s="507">
        <f>K50*(1+I50)</f>
        <v>0</v>
      </c>
      <c r="M50" s="565" t="s">
        <v>573</v>
      </c>
    </row>
    <row r="51" spans="1:13" ht="81" x14ac:dyDescent="0.25">
      <c r="A51" s="503"/>
      <c r="B51" s="29"/>
      <c r="C51" s="276" t="s">
        <v>288</v>
      </c>
      <c r="D51" s="503"/>
      <c r="E51" s="503"/>
      <c r="F51" s="505"/>
      <c r="G51" s="505"/>
      <c r="H51" s="519"/>
      <c r="I51" s="509"/>
      <c r="J51" s="552"/>
      <c r="K51" s="507"/>
      <c r="L51" s="507"/>
      <c r="M51" s="565"/>
    </row>
    <row r="52" spans="1:13" x14ac:dyDescent="0.25">
      <c r="A52" s="503"/>
      <c r="B52" s="29"/>
      <c r="C52" s="276" t="s">
        <v>289</v>
      </c>
      <c r="D52" s="503"/>
      <c r="E52" s="503"/>
      <c r="F52" s="505"/>
      <c r="G52" s="505"/>
      <c r="H52" s="519"/>
      <c r="I52" s="509"/>
      <c r="J52" s="552"/>
      <c r="K52" s="507"/>
      <c r="L52" s="507"/>
      <c r="M52" s="565"/>
    </row>
    <row r="53" spans="1:13" x14ac:dyDescent="0.25">
      <c r="A53" s="503">
        <v>12</v>
      </c>
      <c r="B53" s="29"/>
      <c r="C53" s="280"/>
      <c r="D53" s="503" t="s">
        <v>215</v>
      </c>
      <c r="E53" s="503">
        <v>10</v>
      </c>
      <c r="F53" s="505"/>
      <c r="G53" s="505"/>
      <c r="H53" s="519"/>
      <c r="I53" s="509"/>
      <c r="J53" s="507">
        <f>H53*(1+I53)</f>
        <v>0</v>
      </c>
      <c r="K53" s="545">
        <f>E53*H53</f>
        <v>0</v>
      </c>
      <c r="L53" s="540">
        <f>K53*(1+I53)</f>
        <v>0</v>
      </c>
      <c r="M53" s="565"/>
    </row>
    <row r="54" spans="1:13" ht="136.5" customHeight="1" x14ac:dyDescent="0.25">
      <c r="A54" s="503"/>
      <c r="B54" s="29"/>
      <c r="C54" s="276" t="s">
        <v>290</v>
      </c>
      <c r="D54" s="503"/>
      <c r="E54" s="503"/>
      <c r="F54" s="505"/>
      <c r="G54" s="505"/>
      <c r="H54" s="519"/>
      <c r="I54" s="509"/>
      <c r="J54" s="507"/>
      <c r="K54" s="545"/>
      <c r="L54" s="507"/>
      <c r="M54" s="565"/>
    </row>
    <row r="55" spans="1:13" ht="138.75" customHeight="1" x14ac:dyDescent="0.25">
      <c r="A55" s="503"/>
      <c r="B55" s="29"/>
      <c r="C55" s="276" t="s">
        <v>291</v>
      </c>
      <c r="D55" s="503"/>
      <c r="E55" s="503"/>
      <c r="F55" s="505"/>
      <c r="G55" s="505"/>
      <c r="H55" s="519"/>
      <c r="I55" s="509"/>
      <c r="J55" s="507"/>
      <c r="K55" s="545"/>
      <c r="L55" s="507"/>
      <c r="M55" s="565"/>
    </row>
    <row r="56" spans="1:13" x14ac:dyDescent="0.25">
      <c r="A56" s="503"/>
      <c r="B56" s="29"/>
      <c r="C56" s="276" t="s">
        <v>292</v>
      </c>
      <c r="D56" s="503"/>
      <c r="E56" s="503"/>
      <c r="F56" s="505"/>
      <c r="G56" s="505"/>
      <c r="H56" s="519"/>
      <c r="I56" s="509"/>
      <c r="J56" s="507"/>
      <c r="K56" s="540"/>
      <c r="L56" s="507"/>
      <c r="M56" s="565"/>
    </row>
    <row r="57" spans="1:13" ht="29.25" customHeight="1" x14ac:dyDescent="0.25">
      <c r="A57" s="550" t="s">
        <v>293</v>
      </c>
      <c r="B57" s="550"/>
      <c r="C57" s="551"/>
      <c r="D57" s="551"/>
      <c r="E57" s="551"/>
      <c r="F57" s="551"/>
      <c r="G57" s="551"/>
      <c r="H57" s="551"/>
      <c r="I57" s="551"/>
      <c r="J57" s="551"/>
      <c r="K57" s="551"/>
      <c r="L57" s="551"/>
      <c r="M57" s="566" t="s">
        <v>573</v>
      </c>
    </row>
    <row r="58" spans="1:13" ht="144.75" customHeight="1" x14ac:dyDescent="0.25">
      <c r="A58" s="503">
        <v>13</v>
      </c>
      <c r="B58" s="281"/>
      <c r="C58" s="276" t="s">
        <v>294</v>
      </c>
      <c r="D58" s="503" t="s">
        <v>215</v>
      </c>
      <c r="E58" s="503">
        <v>20</v>
      </c>
      <c r="F58" s="505"/>
      <c r="G58" s="505"/>
      <c r="H58" s="519"/>
      <c r="I58" s="509"/>
      <c r="J58" s="507">
        <f>H58*(1+I58)</f>
        <v>0</v>
      </c>
      <c r="K58" s="539">
        <f>E58*H58</f>
        <v>0</v>
      </c>
      <c r="L58" s="507">
        <f>K58*(1+I58)</f>
        <v>0</v>
      </c>
      <c r="M58" s="566"/>
    </row>
    <row r="59" spans="1:13" x14ac:dyDescent="0.25">
      <c r="A59" s="503"/>
      <c r="B59" s="282"/>
      <c r="C59" s="276" t="s">
        <v>295</v>
      </c>
      <c r="D59" s="503"/>
      <c r="E59" s="503"/>
      <c r="F59" s="505"/>
      <c r="G59" s="505"/>
      <c r="H59" s="519"/>
      <c r="I59" s="509"/>
      <c r="J59" s="507"/>
      <c r="K59" s="540"/>
      <c r="L59" s="507"/>
      <c r="M59" s="566"/>
    </row>
    <row r="60" spans="1:13" ht="185.25" customHeight="1" x14ac:dyDescent="0.25">
      <c r="A60" s="503">
        <v>14</v>
      </c>
      <c r="B60" s="29"/>
      <c r="C60" s="276" t="s">
        <v>296</v>
      </c>
      <c r="D60" s="503" t="s">
        <v>215</v>
      </c>
      <c r="E60" s="503">
        <v>15</v>
      </c>
      <c r="F60" s="505"/>
      <c r="G60" s="505"/>
      <c r="H60" s="519"/>
      <c r="I60" s="509"/>
      <c r="J60" s="507">
        <f>H60*(1+I60)</f>
        <v>0</v>
      </c>
      <c r="K60" s="539">
        <f>E60*H60</f>
        <v>0</v>
      </c>
      <c r="L60" s="507">
        <f>K60*(1+I60)</f>
        <v>0</v>
      </c>
      <c r="M60" s="566"/>
    </row>
    <row r="61" spans="1:13" x14ac:dyDescent="0.25">
      <c r="A61" s="503"/>
      <c r="B61" s="29"/>
      <c r="C61" s="276" t="s">
        <v>297</v>
      </c>
      <c r="D61" s="503"/>
      <c r="E61" s="503"/>
      <c r="F61" s="505"/>
      <c r="G61" s="505"/>
      <c r="H61" s="519"/>
      <c r="I61" s="509"/>
      <c r="J61" s="507"/>
      <c r="K61" s="540"/>
      <c r="L61" s="507"/>
      <c r="M61" s="566"/>
    </row>
    <row r="62" spans="1:13" ht="135" x14ac:dyDescent="0.25">
      <c r="A62" s="503">
        <v>15</v>
      </c>
      <c r="B62" s="29"/>
      <c r="C62" s="276" t="s">
        <v>298</v>
      </c>
      <c r="D62" s="503" t="s">
        <v>215</v>
      </c>
      <c r="E62" s="503">
        <v>150</v>
      </c>
      <c r="F62" s="505"/>
      <c r="G62" s="505"/>
      <c r="H62" s="519"/>
      <c r="I62" s="509"/>
      <c r="J62" s="507">
        <f>H62*(1+I62)</f>
        <v>0</v>
      </c>
      <c r="K62" s="539">
        <f>E62*H62</f>
        <v>0</v>
      </c>
      <c r="L62" s="507">
        <f>K62*(1+I62)</f>
        <v>0</v>
      </c>
      <c r="M62" s="557" t="s">
        <v>573</v>
      </c>
    </row>
    <row r="63" spans="1:13" ht="27" x14ac:dyDescent="0.25">
      <c r="A63" s="503"/>
      <c r="B63" s="29"/>
      <c r="C63" s="276" t="s">
        <v>299</v>
      </c>
      <c r="D63" s="503"/>
      <c r="E63" s="503"/>
      <c r="F63" s="505"/>
      <c r="G63" s="505"/>
      <c r="H63" s="519"/>
      <c r="I63" s="509"/>
      <c r="J63" s="507"/>
      <c r="K63" s="540"/>
      <c r="L63" s="507"/>
      <c r="M63" s="557"/>
    </row>
    <row r="64" spans="1:13" ht="135" x14ac:dyDescent="0.25">
      <c r="A64" s="503">
        <v>16</v>
      </c>
      <c r="B64" s="29"/>
      <c r="C64" s="276" t="s">
        <v>300</v>
      </c>
      <c r="D64" s="503" t="s">
        <v>215</v>
      </c>
      <c r="E64" s="503">
        <v>40</v>
      </c>
      <c r="F64" s="505"/>
      <c r="G64" s="505"/>
      <c r="H64" s="519"/>
      <c r="I64" s="509"/>
      <c r="J64" s="507">
        <f>H64*(1+I64)</f>
        <v>0</v>
      </c>
      <c r="K64" s="539">
        <f>E64*H64</f>
        <v>0</v>
      </c>
      <c r="L64" s="507">
        <f>K64*(1+I64)</f>
        <v>0</v>
      </c>
      <c r="M64" s="558" t="s">
        <v>573</v>
      </c>
    </row>
    <row r="65" spans="1:13" ht="27" x14ac:dyDescent="0.25">
      <c r="A65" s="503"/>
      <c r="B65" s="29"/>
      <c r="C65" s="276" t="s">
        <v>301</v>
      </c>
      <c r="D65" s="503"/>
      <c r="E65" s="503"/>
      <c r="F65" s="505"/>
      <c r="G65" s="505"/>
      <c r="H65" s="519"/>
      <c r="I65" s="509"/>
      <c r="J65" s="507"/>
      <c r="K65" s="545"/>
      <c r="L65" s="507"/>
      <c r="M65" s="559"/>
    </row>
    <row r="66" spans="1:13" x14ac:dyDescent="0.25">
      <c r="A66" s="503"/>
      <c r="B66" s="29"/>
      <c r="C66" s="276" t="s">
        <v>302</v>
      </c>
      <c r="D66" s="503"/>
      <c r="E66" s="503"/>
      <c r="F66" s="505"/>
      <c r="G66" s="505"/>
      <c r="H66" s="519"/>
      <c r="I66" s="509"/>
      <c r="J66" s="507"/>
      <c r="K66" s="540"/>
      <c r="L66" s="507"/>
      <c r="M66" s="560"/>
    </row>
    <row r="67" spans="1:13" ht="15" customHeight="1" x14ac:dyDescent="0.25">
      <c r="A67" s="549">
        <v>17</v>
      </c>
      <c r="B67" s="91"/>
      <c r="C67" s="91" t="s">
        <v>303</v>
      </c>
      <c r="D67" s="503" t="s">
        <v>215</v>
      </c>
      <c r="E67" s="503">
        <v>30</v>
      </c>
      <c r="F67" s="505"/>
      <c r="G67" s="505"/>
      <c r="H67" s="519"/>
      <c r="I67" s="509"/>
      <c r="J67" s="507">
        <f>H67*(1+I67)</f>
        <v>0</v>
      </c>
      <c r="K67" s="539">
        <f>E67*H67</f>
        <v>0</v>
      </c>
      <c r="L67" s="507">
        <f>K67*(1+I67)</f>
        <v>0</v>
      </c>
      <c r="M67" s="558" t="s">
        <v>573</v>
      </c>
    </row>
    <row r="68" spans="1:13" ht="148.5" x14ac:dyDescent="0.25">
      <c r="A68" s="549"/>
      <c r="B68" s="91"/>
      <c r="C68" s="276" t="s">
        <v>304</v>
      </c>
      <c r="D68" s="549"/>
      <c r="E68" s="549"/>
      <c r="F68" s="505"/>
      <c r="G68" s="505"/>
      <c r="H68" s="519"/>
      <c r="I68" s="509"/>
      <c r="J68" s="507"/>
      <c r="K68" s="545"/>
      <c r="L68" s="507"/>
      <c r="M68" s="559"/>
    </row>
    <row r="69" spans="1:13" x14ac:dyDescent="0.25">
      <c r="A69" s="549"/>
      <c r="B69" s="91"/>
      <c r="C69" s="276" t="s">
        <v>305</v>
      </c>
      <c r="D69" s="549"/>
      <c r="E69" s="549"/>
      <c r="F69" s="505"/>
      <c r="G69" s="505"/>
      <c r="H69" s="519"/>
      <c r="I69" s="509"/>
      <c r="J69" s="507"/>
      <c r="K69" s="545"/>
      <c r="L69" s="507"/>
      <c r="M69" s="559"/>
    </row>
    <row r="70" spans="1:13" x14ac:dyDescent="0.25">
      <c r="A70" s="549"/>
      <c r="B70" s="91"/>
      <c r="C70" s="276" t="s">
        <v>302</v>
      </c>
      <c r="D70" s="549"/>
      <c r="E70" s="549"/>
      <c r="F70" s="505"/>
      <c r="G70" s="505"/>
      <c r="H70" s="519"/>
      <c r="I70" s="509"/>
      <c r="J70" s="507"/>
      <c r="K70" s="540"/>
      <c r="L70" s="507"/>
      <c r="M70" s="559"/>
    </row>
    <row r="71" spans="1:13" x14ac:dyDescent="0.25">
      <c r="A71" s="546">
        <v>18</v>
      </c>
      <c r="B71" s="87"/>
      <c r="C71" s="276" t="s">
        <v>306</v>
      </c>
      <c r="D71" s="503" t="s">
        <v>215</v>
      </c>
      <c r="E71" s="503">
        <v>35</v>
      </c>
      <c r="F71" s="505"/>
      <c r="G71" s="505"/>
      <c r="H71" s="519"/>
      <c r="I71" s="509"/>
      <c r="J71" s="507">
        <f>H71*(1+I71)</f>
        <v>0</v>
      </c>
      <c r="K71" s="539">
        <f>E71*H71</f>
        <v>0</v>
      </c>
      <c r="L71" s="507">
        <f>K71*(1+I71)</f>
        <v>0</v>
      </c>
      <c r="M71" s="557" t="s">
        <v>573</v>
      </c>
    </row>
    <row r="72" spans="1:13" ht="94.5" x14ac:dyDescent="0.25">
      <c r="A72" s="548"/>
      <c r="B72" s="272">
        <v>1</v>
      </c>
      <c r="C72" s="276" t="s">
        <v>307</v>
      </c>
      <c r="D72" s="503"/>
      <c r="E72" s="503"/>
      <c r="F72" s="505"/>
      <c r="G72" s="505"/>
      <c r="H72" s="519"/>
      <c r="I72" s="509"/>
      <c r="J72" s="507"/>
      <c r="K72" s="545"/>
      <c r="L72" s="507"/>
      <c r="M72" s="557"/>
    </row>
    <row r="73" spans="1:13" ht="162" x14ac:dyDescent="0.25">
      <c r="A73" s="548"/>
      <c r="B73" s="272">
        <v>2</v>
      </c>
      <c r="C73" s="276" t="s">
        <v>308</v>
      </c>
      <c r="D73" s="503"/>
      <c r="E73" s="503"/>
      <c r="F73" s="505"/>
      <c r="G73" s="505"/>
      <c r="H73" s="519"/>
      <c r="I73" s="509"/>
      <c r="J73" s="507"/>
      <c r="K73" s="545"/>
      <c r="L73" s="507"/>
      <c r="M73" s="557"/>
    </row>
    <row r="74" spans="1:13" x14ac:dyDescent="0.25">
      <c r="A74" s="548"/>
      <c r="B74" s="272"/>
      <c r="C74" s="276" t="s">
        <v>305</v>
      </c>
      <c r="D74" s="503"/>
      <c r="E74" s="503"/>
      <c r="F74" s="505"/>
      <c r="G74" s="505"/>
      <c r="H74" s="519"/>
      <c r="I74" s="509"/>
      <c r="J74" s="507"/>
      <c r="K74" s="545"/>
      <c r="L74" s="507"/>
      <c r="M74" s="557"/>
    </row>
    <row r="75" spans="1:13" x14ac:dyDescent="0.25">
      <c r="A75" s="547"/>
      <c r="B75" s="149"/>
      <c r="C75" s="283" t="s">
        <v>302</v>
      </c>
      <c r="D75" s="503"/>
      <c r="E75" s="503"/>
      <c r="F75" s="505"/>
      <c r="G75" s="505"/>
      <c r="H75" s="519"/>
      <c r="I75" s="509"/>
      <c r="J75" s="507"/>
      <c r="K75" s="540"/>
      <c r="L75" s="507"/>
      <c r="M75" s="557"/>
    </row>
    <row r="76" spans="1:13" x14ac:dyDescent="0.25">
      <c r="A76" s="503">
        <v>19</v>
      </c>
      <c r="B76" s="29"/>
      <c r="C76" s="91" t="s">
        <v>309</v>
      </c>
      <c r="D76" s="503" t="s">
        <v>215</v>
      </c>
      <c r="E76" s="503">
        <v>5</v>
      </c>
      <c r="F76" s="505"/>
      <c r="G76" s="505"/>
      <c r="H76" s="519"/>
      <c r="I76" s="509"/>
      <c r="J76" s="507">
        <f>H76*(1+I76)</f>
        <v>0</v>
      </c>
      <c r="K76" s="539">
        <f>E76*H76</f>
        <v>0</v>
      </c>
      <c r="L76" s="507">
        <f>K76*(1+I76)</f>
        <v>0</v>
      </c>
      <c r="M76" s="557"/>
    </row>
    <row r="77" spans="1:13" ht="75" customHeight="1" x14ac:dyDescent="0.25">
      <c r="A77" s="503"/>
      <c r="B77" s="29"/>
      <c r="C77" s="276" t="s">
        <v>310</v>
      </c>
      <c r="D77" s="503"/>
      <c r="E77" s="503"/>
      <c r="F77" s="505"/>
      <c r="G77" s="505"/>
      <c r="H77" s="519"/>
      <c r="I77" s="509"/>
      <c r="J77" s="507"/>
      <c r="K77" s="545"/>
      <c r="L77" s="507"/>
      <c r="M77" s="557"/>
    </row>
    <row r="78" spans="1:13" x14ac:dyDescent="0.25">
      <c r="A78" s="503"/>
      <c r="B78" s="29"/>
      <c r="C78" s="276" t="s">
        <v>311</v>
      </c>
      <c r="D78" s="503"/>
      <c r="E78" s="503"/>
      <c r="F78" s="505"/>
      <c r="G78" s="505"/>
      <c r="H78" s="519"/>
      <c r="I78" s="509"/>
      <c r="J78" s="507"/>
      <c r="K78" s="540"/>
      <c r="L78" s="507"/>
      <c r="M78" s="557"/>
    </row>
    <row r="79" spans="1:13" ht="81" x14ac:dyDescent="0.25">
      <c r="A79" s="503">
        <v>20</v>
      </c>
      <c r="B79" s="29"/>
      <c r="C79" s="276" t="s">
        <v>312</v>
      </c>
      <c r="D79" s="503" t="s">
        <v>215</v>
      </c>
      <c r="E79" s="503">
        <v>20</v>
      </c>
      <c r="F79" s="505"/>
      <c r="G79" s="505"/>
      <c r="H79" s="519"/>
      <c r="I79" s="509"/>
      <c r="J79" s="507">
        <f>H79*(1+I79)</f>
        <v>0</v>
      </c>
      <c r="K79" s="539">
        <f>E79*H79</f>
        <v>0</v>
      </c>
      <c r="L79" s="507">
        <f>K79*(1+I79)</f>
        <v>0</v>
      </c>
      <c r="M79" s="557" t="s">
        <v>573</v>
      </c>
    </row>
    <row r="80" spans="1:13" x14ac:dyDescent="0.25">
      <c r="A80" s="503"/>
      <c r="B80" s="29"/>
      <c r="C80" s="276" t="s">
        <v>313</v>
      </c>
      <c r="D80" s="503"/>
      <c r="E80" s="503"/>
      <c r="F80" s="505"/>
      <c r="G80" s="505"/>
      <c r="H80" s="519"/>
      <c r="I80" s="509"/>
      <c r="J80" s="507"/>
      <c r="K80" s="540"/>
      <c r="L80" s="507"/>
      <c r="M80" s="557"/>
    </row>
    <row r="81" spans="1:13" ht="108" x14ac:dyDescent="0.25">
      <c r="A81" s="503">
        <v>21</v>
      </c>
      <c r="B81" s="29"/>
      <c r="C81" s="276" t="s">
        <v>314</v>
      </c>
      <c r="D81" s="503" t="s">
        <v>215</v>
      </c>
      <c r="E81" s="503">
        <v>20</v>
      </c>
      <c r="F81" s="505"/>
      <c r="G81" s="505"/>
      <c r="H81" s="519"/>
      <c r="I81" s="509"/>
      <c r="J81" s="507">
        <f>H81*(1+I81)</f>
        <v>0</v>
      </c>
      <c r="K81" s="539">
        <f>E81*H81</f>
        <v>0</v>
      </c>
      <c r="L81" s="507">
        <f>K81*(1+I81)</f>
        <v>0</v>
      </c>
      <c r="M81" s="557" t="s">
        <v>573</v>
      </c>
    </row>
    <row r="82" spans="1:13" x14ac:dyDescent="0.25">
      <c r="A82" s="503"/>
      <c r="B82" s="29"/>
      <c r="C82" s="276" t="s">
        <v>311</v>
      </c>
      <c r="D82" s="503"/>
      <c r="E82" s="503"/>
      <c r="F82" s="505"/>
      <c r="G82" s="505"/>
      <c r="H82" s="519"/>
      <c r="I82" s="509"/>
      <c r="J82" s="507"/>
      <c r="K82" s="540"/>
      <c r="L82" s="507"/>
      <c r="M82" s="557"/>
    </row>
    <row r="83" spans="1:13" ht="108" x14ac:dyDescent="0.25">
      <c r="A83" s="546">
        <v>22</v>
      </c>
      <c r="B83" s="87"/>
      <c r="C83" s="276" t="s">
        <v>315</v>
      </c>
      <c r="D83" s="503" t="s">
        <v>215</v>
      </c>
      <c r="E83" s="503">
        <v>5</v>
      </c>
      <c r="F83" s="505"/>
      <c r="G83" s="505"/>
      <c r="H83" s="519"/>
      <c r="I83" s="509"/>
      <c r="J83" s="507">
        <f>H83*(1+I83)</f>
        <v>0</v>
      </c>
      <c r="K83" s="539">
        <f>E83*H83</f>
        <v>0</v>
      </c>
      <c r="L83" s="507">
        <f>K83*(1+I83)</f>
        <v>0</v>
      </c>
      <c r="M83" s="557"/>
    </row>
    <row r="84" spans="1:13" x14ac:dyDescent="0.25">
      <c r="A84" s="547"/>
      <c r="B84" s="149"/>
      <c r="C84" s="276" t="s">
        <v>311</v>
      </c>
      <c r="D84" s="503"/>
      <c r="E84" s="503"/>
      <c r="F84" s="505"/>
      <c r="G84" s="505"/>
      <c r="H84" s="519"/>
      <c r="I84" s="509"/>
      <c r="J84" s="507"/>
      <c r="K84" s="540"/>
      <c r="L84" s="507"/>
      <c r="M84" s="557"/>
    </row>
    <row r="85" spans="1:13" ht="81" x14ac:dyDescent="0.25">
      <c r="A85" s="503">
        <v>23</v>
      </c>
      <c r="B85" s="29"/>
      <c r="C85" s="276" t="s">
        <v>316</v>
      </c>
      <c r="D85" s="503" t="s">
        <v>215</v>
      </c>
      <c r="E85" s="503">
        <v>10</v>
      </c>
      <c r="F85" s="505"/>
      <c r="G85" s="505"/>
      <c r="H85" s="519"/>
      <c r="I85" s="509"/>
      <c r="J85" s="507">
        <f>H85*(1+I85)</f>
        <v>0</v>
      </c>
      <c r="K85" s="539">
        <f>E85*H85</f>
        <v>0</v>
      </c>
      <c r="L85" s="507">
        <f>K85*(1+I85)</f>
        <v>0</v>
      </c>
      <c r="M85" s="557"/>
    </row>
    <row r="86" spans="1:13" x14ac:dyDescent="0.25">
      <c r="A86" s="503"/>
      <c r="B86" s="29"/>
      <c r="C86" s="276" t="s">
        <v>311</v>
      </c>
      <c r="D86" s="503"/>
      <c r="E86" s="503"/>
      <c r="F86" s="505"/>
      <c r="G86" s="505"/>
      <c r="H86" s="519"/>
      <c r="I86" s="509"/>
      <c r="J86" s="507"/>
      <c r="K86" s="540"/>
      <c r="L86" s="507"/>
      <c r="M86" s="557"/>
    </row>
    <row r="87" spans="1:13" ht="94.5" x14ac:dyDescent="0.25">
      <c r="A87" s="503">
        <v>24</v>
      </c>
      <c r="B87" s="29"/>
      <c r="C87" s="276" t="s">
        <v>317</v>
      </c>
      <c r="D87" s="503" t="s">
        <v>215</v>
      </c>
      <c r="E87" s="503">
        <v>5</v>
      </c>
      <c r="F87" s="505"/>
      <c r="G87" s="505"/>
      <c r="H87" s="519"/>
      <c r="I87" s="509"/>
      <c r="J87" s="507">
        <f>H87*(1+I87)</f>
        <v>0</v>
      </c>
      <c r="K87" s="539">
        <f>E87*H87</f>
        <v>0</v>
      </c>
      <c r="L87" s="507">
        <f>K87*(1+I87)</f>
        <v>0</v>
      </c>
      <c r="M87" s="557"/>
    </row>
    <row r="88" spans="1:13" x14ac:dyDescent="0.25">
      <c r="A88" s="503"/>
      <c r="B88" s="29"/>
      <c r="C88" s="276" t="s">
        <v>311</v>
      </c>
      <c r="D88" s="503"/>
      <c r="E88" s="503"/>
      <c r="F88" s="505"/>
      <c r="G88" s="505"/>
      <c r="H88" s="519"/>
      <c r="I88" s="509"/>
      <c r="J88" s="507"/>
      <c r="K88" s="540"/>
      <c r="L88" s="507"/>
      <c r="M88" s="557"/>
    </row>
    <row r="89" spans="1:13" ht="108" x14ac:dyDescent="0.25">
      <c r="A89" s="503">
        <v>25</v>
      </c>
      <c r="B89" s="29"/>
      <c r="C89" s="276" t="s">
        <v>318</v>
      </c>
      <c r="D89" s="503" t="s">
        <v>215</v>
      </c>
      <c r="E89" s="503">
        <v>5</v>
      </c>
      <c r="F89" s="505"/>
      <c r="G89" s="505"/>
      <c r="H89" s="519"/>
      <c r="I89" s="509"/>
      <c r="J89" s="507">
        <f>H89*(1+I89)</f>
        <v>0</v>
      </c>
      <c r="K89" s="539">
        <f>E89*H89</f>
        <v>0</v>
      </c>
      <c r="L89" s="507">
        <f>K89*(1+I89)</f>
        <v>0</v>
      </c>
      <c r="M89" s="557" t="s">
        <v>573</v>
      </c>
    </row>
    <row r="90" spans="1:13" x14ac:dyDescent="0.25">
      <c r="A90" s="503"/>
      <c r="B90" s="29"/>
      <c r="C90" s="276" t="s">
        <v>311</v>
      </c>
      <c r="D90" s="503"/>
      <c r="E90" s="503"/>
      <c r="F90" s="505"/>
      <c r="G90" s="505"/>
      <c r="H90" s="519"/>
      <c r="I90" s="509"/>
      <c r="J90" s="507"/>
      <c r="K90" s="540"/>
      <c r="L90" s="507"/>
      <c r="M90" s="557"/>
    </row>
    <row r="91" spans="1:13" ht="112.5" customHeight="1" x14ac:dyDescent="0.25">
      <c r="A91" s="503">
        <v>26</v>
      </c>
      <c r="B91" s="29"/>
      <c r="C91" s="276" t="s">
        <v>319</v>
      </c>
      <c r="D91" s="503" t="s">
        <v>215</v>
      </c>
      <c r="E91" s="503">
        <v>5</v>
      </c>
      <c r="F91" s="505"/>
      <c r="G91" s="505"/>
      <c r="H91" s="519"/>
      <c r="I91" s="509"/>
      <c r="J91" s="507">
        <f>H91*(1+I91)</f>
        <v>0</v>
      </c>
      <c r="K91" s="539">
        <f>E91*H91</f>
        <v>0</v>
      </c>
      <c r="L91" s="507">
        <f>K91*(1+I91)</f>
        <v>0</v>
      </c>
      <c r="M91" s="557" t="s">
        <v>573</v>
      </c>
    </row>
    <row r="92" spans="1:13" x14ac:dyDescent="0.25">
      <c r="A92" s="503"/>
      <c r="B92" s="29"/>
      <c r="C92" s="276" t="s">
        <v>311</v>
      </c>
      <c r="D92" s="503"/>
      <c r="E92" s="503"/>
      <c r="F92" s="505"/>
      <c r="G92" s="505"/>
      <c r="H92" s="519"/>
      <c r="I92" s="509"/>
      <c r="J92" s="507"/>
      <c r="K92" s="540"/>
      <c r="L92" s="507"/>
      <c r="M92" s="557"/>
    </row>
    <row r="93" spans="1:13" x14ac:dyDescent="0.25">
      <c r="A93" s="503">
        <v>27</v>
      </c>
      <c r="B93" s="29"/>
      <c r="C93" s="91" t="s">
        <v>320</v>
      </c>
      <c r="D93" s="503" t="s">
        <v>215</v>
      </c>
      <c r="E93" s="503">
        <v>5</v>
      </c>
      <c r="F93" s="505"/>
      <c r="G93" s="505"/>
      <c r="H93" s="519"/>
      <c r="I93" s="509"/>
      <c r="J93" s="507">
        <f>H93*(1+I93)</f>
        <v>0</v>
      </c>
      <c r="K93" s="539">
        <f>E93*H93</f>
        <v>0</v>
      </c>
      <c r="L93" s="507">
        <f>K93*(1+I93)</f>
        <v>0</v>
      </c>
      <c r="M93" s="557"/>
    </row>
    <row r="94" spans="1:13" ht="27" x14ac:dyDescent="0.25">
      <c r="A94" s="503"/>
      <c r="B94" s="29"/>
      <c r="C94" s="276" t="s">
        <v>321</v>
      </c>
      <c r="D94" s="503"/>
      <c r="E94" s="503"/>
      <c r="F94" s="505"/>
      <c r="G94" s="505"/>
      <c r="H94" s="519"/>
      <c r="I94" s="509"/>
      <c r="J94" s="507"/>
      <c r="K94" s="545"/>
      <c r="L94" s="507"/>
      <c r="M94" s="557"/>
    </row>
    <row r="95" spans="1:13" x14ac:dyDescent="0.25">
      <c r="A95" s="503"/>
      <c r="B95" s="29"/>
      <c r="C95" s="276" t="s">
        <v>322</v>
      </c>
      <c r="D95" s="503"/>
      <c r="E95" s="503"/>
      <c r="F95" s="505"/>
      <c r="G95" s="505"/>
      <c r="H95" s="519"/>
      <c r="I95" s="509"/>
      <c r="J95" s="507"/>
      <c r="K95" s="540"/>
      <c r="L95" s="507"/>
      <c r="M95" s="557"/>
    </row>
    <row r="96" spans="1:13" ht="27" x14ac:dyDescent="0.25">
      <c r="A96" s="503">
        <v>28</v>
      </c>
      <c r="B96" s="29"/>
      <c r="C96" s="276" t="s">
        <v>323</v>
      </c>
      <c r="D96" s="503" t="s">
        <v>215</v>
      </c>
      <c r="E96" s="503">
        <v>10</v>
      </c>
      <c r="F96" s="505"/>
      <c r="G96" s="505"/>
      <c r="H96" s="519"/>
      <c r="I96" s="509"/>
      <c r="J96" s="507">
        <f>H96*(1+I96)</f>
        <v>0</v>
      </c>
      <c r="K96" s="539">
        <f>E96*H96</f>
        <v>0</v>
      </c>
      <c r="L96" s="507">
        <f>K96*(1+I96)</f>
        <v>0</v>
      </c>
      <c r="M96" s="557"/>
    </row>
    <row r="97" spans="1:13" x14ac:dyDescent="0.25">
      <c r="A97" s="503"/>
      <c r="B97" s="29"/>
      <c r="C97" s="276" t="s">
        <v>324</v>
      </c>
      <c r="D97" s="503"/>
      <c r="E97" s="503"/>
      <c r="F97" s="505"/>
      <c r="G97" s="505"/>
      <c r="H97" s="519"/>
      <c r="I97" s="509"/>
      <c r="J97" s="507"/>
      <c r="K97" s="540"/>
      <c r="L97" s="507"/>
      <c r="M97" s="557"/>
    </row>
    <row r="98" spans="1:13" ht="27" x14ac:dyDescent="0.25">
      <c r="A98" s="503">
        <v>29</v>
      </c>
      <c r="B98" s="29"/>
      <c r="C98" s="276" t="s">
        <v>325</v>
      </c>
      <c r="D98" s="503" t="s">
        <v>215</v>
      </c>
      <c r="E98" s="503">
        <v>10</v>
      </c>
      <c r="F98" s="505"/>
      <c r="G98" s="505"/>
      <c r="H98" s="519"/>
      <c r="I98" s="509"/>
      <c r="J98" s="507">
        <f>H98*(1+I98)</f>
        <v>0</v>
      </c>
      <c r="K98" s="539">
        <f>E98*H98</f>
        <v>0</v>
      </c>
      <c r="L98" s="507">
        <f>K98*(1+I98)</f>
        <v>0</v>
      </c>
      <c r="M98" s="557"/>
    </row>
    <row r="99" spans="1:13" x14ac:dyDescent="0.25">
      <c r="A99" s="503"/>
      <c r="B99" s="29"/>
      <c r="C99" s="276" t="s">
        <v>322</v>
      </c>
      <c r="D99" s="503"/>
      <c r="E99" s="503"/>
      <c r="F99" s="505"/>
      <c r="G99" s="505"/>
      <c r="H99" s="519"/>
      <c r="I99" s="509"/>
      <c r="J99" s="507"/>
      <c r="K99" s="540"/>
      <c r="L99" s="507"/>
      <c r="M99" s="557"/>
    </row>
    <row r="100" spans="1:13" x14ac:dyDescent="0.25">
      <c r="A100" s="510">
        <v>31</v>
      </c>
      <c r="B100" s="78"/>
      <c r="C100" s="284" t="s">
        <v>326</v>
      </c>
      <c r="D100" s="510" t="s">
        <v>12</v>
      </c>
      <c r="E100" s="510">
        <v>50</v>
      </c>
      <c r="F100" s="505"/>
      <c r="G100" s="513"/>
      <c r="H100" s="541"/>
      <c r="I100" s="542"/>
      <c r="J100" s="507">
        <f>H100*(1+I100)</f>
        <v>0</v>
      </c>
      <c r="K100" s="539">
        <f>E100*H100</f>
        <v>0</v>
      </c>
      <c r="L100" s="507">
        <f>K100*(1+I100)</f>
        <v>0</v>
      </c>
      <c r="M100" s="557" t="s">
        <v>573</v>
      </c>
    </row>
    <row r="101" spans="1:13" ht="27" x14ac:dyDescent="0.25">
      <c r="A101" s="510"/>
      <c r="B101" s="78"/>
      <c r="C101" s="283" t="s">
        <v>327</v>
      </c>
      <c r="D101" s="510"/>
      <c r="E101" s="510"/>
      <c r="F101" s="505"/>
      <c r="G101" s="513"/>
      <c r="H101" s="541"/>
      <c r="I101" s="542"/>
      <c r="J101" s="507"/>
      <c r="K101" s="540"/>
      <c r="L101" s="507"/>
      <c r="M101" s="557"/>
    </row>
    <row r="102" spans="1:13" x14ac:dyDescent="0.25">
      <c r="A102" s="284">
        <v>32</v>
      </c>
      <c r="B102" s="284"/>
      <c r="C102" s="283" t="s">
        <v>328</v>
      </c>
      <c r="D102" s="78" t="s">
        <v>12</v>
      </c>
      <c r="E102" s="78">
        <v>100</v>
      </c>
      <c r="F102" s="31"/>
      <c r="G102" s="286"/>
      <c r="H102" s="285"/>
      <c r="I102" s="287"/>
      <c r="J102" s="288">
        <f>H102*(1+I102)</f>
        <v>0</v>
      </c>
      <c r="K102" s="92">
        <f>E102*H102</f>
        <v>0</v>
      </c>
      <c r="L102" s="92">
        <f>K102*(1+I102)</f>
        <v>0</v>
      </c>
      <c r="M102" s="557"/>
    </row>
    <row r="103" spans="1:13" ht="30" customHeight="1" x14ac:dyDescent="0.25">
      <c r="A103" s="284">
        <v>33</v>
      </c>
      <c r="B103" s="284"/>
      <c r="C103" s="283" t="s">
        <v>329</v>
      </c>
      <c r="D103" s="78" t="s">
        <v>12</v>
      </c>
      <c r="E103" s="78">
        <v>100</v>
      </c>
      <c r="F103" s="31"/>
      <c r="G103" s="286"/>
      <c r="H103" s="285"/>
      <c r="I103" s="287"/>
      <c r="J103" s="288">
        <f>H103*(1+I103)</f>
        <v>0</v>
      </c>
      <c r="K103" s="92">
        <f>E103*H103</f>
        <v>0</v>
      </c>
      <c r="L103" s="92">
        <f>K103*(1+I103)</f>
        <v>0</v>
      </c>
      <c r="M103" s="557"/>
    </row>
    <row r="104" spans="1:13" ht="30" customHeight="1" x14ac:dyDescent="0.25">
      <c r="A104" s="284">
        <v>34</v>
      </c>
      <c r="B104" s="284"/>
      <c r="C104" s="283" t="s">
        <v>330</v>
      </c>
      <c r="D104" s="78" t="s">
        <v>12</v>
      </c>
      <c r="E104" s="78">
        <v>100</v>
      </c>
      <c r="F104" s="31"/>
      <c r="G104" s="286"/>
      <c r="H104" s="285"/>
      <c r="I104" s="287"/>
      <c r="J104" s="288">
        <f>H104*(1+I104)</f>
        <v>0</v>
      </c>
      <c r="K104" s="92">
        <f>E104*H104</f>
        <v>0</v>
      </c>
      <c r="L104" s="92">
        <f>K104*(1+I104)</f>
        <v>0</v>
      </c>
      <c r="M104" s="557"/>
    </row>
    <row r="105" spans="1:13" x14ac:dyDescent="0.25">
      <c r="A105" s="284"/>
      <c r="B105" s="284"/>
      <c r="C105" s="537" t="s">
        <v>331</v>
      </c>
      <c r="D105" s="537"/>
      <c r="E105" s="537"/>
      <c r="F105" s="537"/>
      <c r="G105" s="537"/>
      <c r="H105" s="537"/>
      <c r="I105" s="537"/>
      <c r="J105" s="537"/>
      <c r="K105" s="537"/>
      <c r="L105" s="537"/>
      <c r="M105" s="557"/>
    </row>
    <row r="106" spans="1:13" ht="30" customHeight="1" x14ac:dyDescent="0.25">
      <c r="A106" s="91"/>
      <c r="B106" s="91"/>
      <c r="C106" s="538" t="s">
        <v>332</v>
      </c>
      <c r="D106" s="538"/>
      <c r="E106" s="538"/>
      <c r="F106" s="538"/>
      <c r="G106" s="538"/>
      <c r="H106" s="538"/>
      <c r="I106" s="538"/>
      <c r="J106" s="538"/>
      <c r="K106" s="538"/>
      <c r="L106" s="538"/>
      <c r="M106" s="557"/>
    </row>
    <row r="107" spans="1:13" ht="38.25" customHeight="1" x14ac:dyDescent="0.25">
      <c r="A107" s="543" t="s">
        <v>562</v>
      </c>
      <c r="B107" s="544"/>
      <c r="C107" s="544"/>
      <c r="D107" s="544"/>
      <c r="E107" s="544"/>
      <c r="F107" s="544"/>
      <c r="G107" s="544"/>
      <c r="H107" s="544"/>
      <c r="I107" s="544"/>
      <c r="J107" s="544"/>
      <c r="K107" s="544"/>
      <c r="L107" s="544"/>
      <c r="M107" s="544"/>
    </row>
    <row r="108" spans="1:13" x14ac:dyDescent="0.25">
      <c r="A108" s="91">
        <v>35</v>
      </c>
      <c r="B108" s="291" t="s">
        <v>334</v>
      </c>
      <c r="C108" s="292" t="s">
        <v>335</v>
      </c>
      <c r="D108" s="293" t="s">
        <v>12</v>
      </c>
      <c r="E108" s="294">
        <v>800</v>
      </c>
      <c r="F108" s="277"/>
      <c r="G108" s="31"/>
      <c r="H108" s="55"/>
      <c r="I108" s="89"/>
      <c r="J108" s="51">
        <f t="shared" ref="J108:J121" si="0">H108*(1+I108)</f>
        <v>0</v>
      </c>
      <c r="K108" s="51">
        <f t="shared" ref="K108:K121" si="1">E108*H108</f>
        <v>0</v>
      </c>
      <c r="L108" s="74">
        <f t="shared" ref="L108:L121" si="2">K108*(1+I108)</f>
        <v>0</v>
      </c>
      <c r="M108" s="557" t="s">
        <v>573</v>
      </c>
    </row>
    <row r="109" spans="1:13" ht="30" customHeight="1" x14ac:dyDescent="0.25">
      <c r="A109" s="91"/>
      <c r="B109" s="291" t="s">
        <v>336</v>
      </c>
      <c r="C109" s="292" t="s">
        <v>337</v>
      </c>
      <c r="D109" s="295" t="s">
        <v>12</v>
      </c>
      <c r="E109" s="296">
        <v>600</v>
      </c>
      <c r="F109" s="277"/>
      <c r="G109" s="31"/>
      <c r="H109" s="55"/>
      <c r="I109" s="89"/>
      <c r="J109" s="51">
        <f t="shared" si="0"/>
        <v>0</v>
      </c>
      <c r="K109" s="51">
        <f t="shared" si="1"/>
        <v>0</v>
      </c>
      <c r="L109" s="74">
        <f t="shared" si="2"/>
        <v>0</v>
      </c>
      <c r="M109" s="557"/>
    </row>
    <row r="110" spans="1:13" s="93" customFormat="1" ht="19.899999999999999" customHeight="1" x14ac:dyDescent="0.25">
      <c r="A110" s="91">
        <v>36</v>
      </c>
      <c r="B110" s="297"/>
      <c r="C110" s="292" t="s">
        <v>338</v>
      </c>
      <c r="D110" s="295" t="s">
        <v>12</v>
      </c>
      <c r="E110" s="296">
        <v>30</v>
      </c>
      <c r="F110" s="277"/>
      <c r="G110" s="31"/>
      <c r="H110" s="55"/>
      <c r="I110" s="89"/>
      <c r="J110" s="51">
        <f t="shared" si="0"/>
        <v>0</v>
      </c>
      <c r="K110" s="51">
        <f t="shared" si="1"/>
        <v>0</v>
      </c>
      <c r="L110" s="74">
        <f t="shared" si="2"/>
        <v>0</v>
      </c>
      <c r="M110" s="557"/>
    </row>
    <row r="111" spans="1:13" x14ac:dyDescent="0.25">
      <c r="A111" s="91">
        <v>37</v>
      </c>
      <c r="B111" s="297"/>
      <c r="C111" s="292" t="s">
        <v>339</v>
      </c>
      <c r="D111" s="295" t="s">
        <v>12</v>
      </c>
      <c r="E111" s="296">
        <v>30</v>
      </c>
      <c r="F111" s="277"/>
      <c r="G111" s="31"/>
      <c r="H111" s="55"/>
      <c r="I111" s="89"/>
      <c r="J111" s="51">
        <f t="shared" si="0"/>
        <v>0</v>
      </c>
      <c r="K111" s="51">
        <f t="shared" si="1"/>
        <v>0</v>
      </c>
      <c r="L111" s="74">
        <f t="shared" si="2"/>
        <v>0</v>
      </c>
      <c r="M111" s="557"/>
    </row>
    <row r="112" spans="1:13" x14ac:dyDescent="0.25">
      <c r="A112" s="91">
        <v>38</v>
      </c>
      <c r="B112" s="297"/>
      <c r="C112" s="292" t="s">
        <v>340</v>
      </c>
      <c r="D112" s="295" t="s">
        <v>12</v>
      </c>
      <c r="E112" s="296">
        <v>80</v>
      </c>
      <c r="F112" s="277"/>
      <c r="G112" s="31"/>
      <c r="H112" s="55"/>
      <c r="I112" s="89"/>
      <c r="J112" s="51">
        <f t="shared" si="0"/>
        <v>0</v>
      </c>
      <c r="K112" s="51">
        <f t="shared" si="1"/>
        <v>0</v>
      </c>
      <c r="L112" s="74">
        <f t="shared" si="2"/>
        <v>0</v>
      </c>
      <c r="M112" s="557"/>
    </row>
    <row r="113" spans="1:13" ht="48.75" customHeight="1" x14ac:dyDescent="0.25">
      <c r="A113" s="91">
        <v>39</v>
      </c>
      <c r="B113" s="297"/>
      <c r="C113" s="298" t="s">
        <v>341</v>
      </c>
      <c r="D113" s="295" t="s">
        <v>12</v>
      </c>
      <c r="E113" s="296">
        <v>240</v>
      </c>
      <c r="F113" s="277"/>
      <c r="G113" s="31"/>
      <c r="H113" s="55"/>
      <c r="I113" s="89"/>
      <c r="J113" s="51">
        <f t="shared" si="0"/>
        <v>0</v>
      </c>
      <c r="K113" s="51">
        <f t="shared" si="1"/>
        <v>0</v>
      </c>
      <c r="L113" s="74">
        <f t="shared" si="2"/>
        <v>0</v>
      </c>
      <c r="M113" s="557"/>
    </row>
    <row r="114" spans="1:13" ht="40.5" x14ac:dyDescent="0.25">
      <c r="A114" s="91">
        <v>40</v>
      </c>
      <c r="B114" s="297"/>
      <c r="C114" s="298" t="s">
        <v>342</v>
      </c>
      <c r="D114" s="295" t="s">
        <v>12</v>
      </c>
      <c r="E114" s="296">
        <v>120</v>
      </c>
      <c r="F114" s="277"/>
      <c r="G114" s="31"/>
      <c r="H114" s="55"/>
      <c r="I114" s="89"/>
      <c r="J114" s="51">
        <f t="shared" si="0"/>
        <v>0</v>
      </c>
      <c r="K114" s="51">
        <f t="shared" si="1"/>
        <v>0</v>
      </c>
      <c r="L114" s="74">
        <f t="shared" si="2"/>
        <v>0</v>
      </c>
      <c r="M114" s="557"/>
    </row>
    <row r="115" spans="1:13" ht="27" x14ac:dyDescent="0.25">
      <c r="A115" s="91">
        <v>41</v>
      </c>
      <c r="B115" s="297"/>
      <c r="C115" s="298" t="s">
        <v>343</v>
      </c>
      <c r="D115" s="295" t="s">
        <v>12</v>
      </c>
      <c r="E115" s="296">
        <v>120</v>
      </c>
      <c r="F115" s="277"/>
      <c r="G115" s="31"/>
      <c r="H115" s="55"/>
      <c r="I115" s="89"/>
      <c r="J115" s="51">
        <f t="shared" si="0"/>
        <v>0</v>
      </c>
      <c r="K115" s="51">
        <f t="shared" si="1"/>
        <v>0</v>
      </c>
      <c r="L115" s="74">
        <f t="shared" si="2"/>
        <v>0</v>
      </c>
      <c r="M115" s="557"/>
    </row>
    <row r="116" spans="1:13" ht="31.5" customHeight="1" x14ac:dyDescent="0.25">
      <c r="A116" s="91">
        <v>42</v>
      </c>
      <c r="B116" s="297"/>
      <c r="C116" s="298" t="s">
        <v>344</v>
      </c>
      <c r="D116" s="299" t="s">
        <v>12</v>
      </c>
      <c r="E116" s="300">
        <v>120</v>
      </c>
      <c r="F116" s="277"/>
      <c r="G116" s="31"/>
      <c r="H116" s="55"/>
      <c r="I116" s="89"/>
      <c r="J116" s="51">
        <f t="shared" si="0"/>
        <v>0</v>
      </c>
      <c r="K116" s="51">
        <f t="shared" si="1"/>
        <v>0</v>
      </c>
      <c r="L116" s="74">
        <f t="shared" si="2"/>
        <v>0</v>
      </c>
      <c r="M116" s="557"/>
    </row>
    <row r="117" spans="1:13" ht="27" x14ac:dyDescent="0.25">
      <c r="A117" s="91">
        <v>43</v>
      </c>
      <c r="B117" s="301"/>
      <c r="C117" s="302" t="s">
        <v>345</v>
      </c>
      <c r="D117" s="301" t="s">
        <v>12</v>
      </c>
      <c r="E117" s="301">
        <v>30</v>
      </c>
      <c r="F117" s="274"/>
      <c r="G117" s="73"/>
      <c r="H117" s="275"/>
      <c r="I117" s="146"/>
      <c r="J117" s="145">
        <f t="shared" si="0"/>
        <v>0</v>
      </c>
      <c r="K117" s="51">
        <f t="shared" si="1"/>
        <v>0</v>
      </c>
      <c r="L117" s="121">
        <f t="shared" si="2"/>
        <v>0</v>
      </c>
      <c r="M117" s="557"/>
    </row>
    <row r="118" spans="1:13" ht="145.5" customHeight="1" x14ac:dyDescent="0.25">
      <c r="A118" s="91">
        <v>44</v>
      </c>
      <c r="B118" s="91"/>
      <c r="C118" s="43" t="s">
        <v>346</v>
      </c>
      <c r="D118" s="91" t="s">
        <v>12</v>
      </c>
      <c r="E118" s="91">
        <v>35</v>
      </c>
      <c r="F118" s="277"/>
      <c r="G118" s="31"/>
      <c r="H118" s="55"/>
      <c r="I118" s="89"/>
      <c r="J118" s="51">
        <f t="shared" si="0"/>
        <v>0</v>
      </c>
      <c r="K118" s="51">
        <f t="shared" si="1"/>
        <v>0</v>
      </c>
      <c r="L118" s="121">
        <f t="shared" si="2"/>
        <v>0</v>
      </c>
      <c r="M118" s="557"/>
    </row>
    <row r="119" spans="1:13" ht="92.25" customHeight="1" x14ac:dyDescent="0.25">
      <c r="A119" s="91">
        <v>45</v>
      </c>
      <c r="B119" s="91"/>
      <c r="C119" s="43" t="s">
        <v>347</v>
      </c>
      <c r="D119" s="91" t="s">
        <v>12</v>
      </c>
      <c r="E119" s="91">
        <v>25</v>
      </c>
      <c r="F119" s="277"/>
      <c r="G119" s="31"/>
      <c r="H119" s="55"/>
      <c r="I119" s="89"/>
      <c r="J119" s="51">
        <f t="shared" si="0"/>
        <v>0</v>
      </c>
      <c r="K119" s="51">
        <f t="shared" si="1"/>
        <v>0</v>
      </c>
      <c r="L119" s="121">
        <f t="shared" si="2"/>
        <v>0</v>
      </c>
      <c r="M119" s="557"/>
    </row>
    <row r="120" spans="1:13" ht="121.5" x14ac:dyDescent="0.25">
      <c r="A120" s="29">
        <v>46</v>
      </c>
      <c r="B120" s="29"/>
      <c r="C120" s="276" t="s">
        <v>348</v>
      </c>
      <c r="D120" s="29" t="s">
        <v>215</v>
      </c>
      <c r="E120" s="29">
        <v>20</v>
      </c>
      <c r="F120" s="31"/>
      <c r="G120" s="31"/>
      <c r="H120" s="55"/>
      <c r="I120" s="89"/>
      <c r="J120" s="51">
        <f t="shared" si="0"/>
        <v>0</v>
      </c>
      <c r="K120" s="51">
        <f t="shared" si="1"/>
        <v>0</v>
      </c>
      <c r="L120" s="121">
        <f t="shared" si="2"/>
        <v>0</v>
      </c>
      <c r="M120" s="557"/>
    </row>
    <row r="121" spans="1:13" ht="84" customHeight="1" x14ac:dyDescent="0.25">
      <c r="A121" s="78">
        <v>47</v>
      </c>
      <c r="B121" s="78"/>
      <c r="C121" s="28" t="s">
        <v>580</v>
      </c>
      <c r="D121" s="78" t="s">
        <v>215</v>
      </c>
      <c r="E121" s="78">
        <v>15</v>
      </c>
      <c r="F121" s="31"/>
      <c r="G121" s="79"/>
      <c r="H121" s="285"/>
      <c r="I121" s="95"/>
      <c r="J121" s="92">
        <f t="shared" si="0"/>
        <v>0</v>
      </c>
      <c r="K121" s="51">
        <f t="shared" si="1"/>
        <v>0</v>
      </c>
      <c r="L121" s="121">
        <f t="shared" si="2"/>
        <v>0</v>
      </c>
      <c r="M121" s="557"/>
    </row>
    <row r="122" spans="1:13" ht="42.75" customHeight="1" thickBot="1" x14ac:dyDescent="0.3">
      <c r="A122" s="517" t="s">
        <v>333</v>
      </c>
      <c r="B122" s="517"/>
      <c r="C122" s="517"/>
      <c r="D122" s="517"/>
      <c r="E122" s="517"/>
      <c r="F122" s="517"/>
      <c r="G122" s="517"/>
      <c r="H122" s="517"/>
      <c r="I122" s="517"/>
      <c r="J122" s="517"/>
      <c r="K122" s="517"/>
      <c r="L122" s="517"/>
      <c r="M122" s="303"/>
    </row>
    <row r="123" spans="1:13" ht="20.100000000000001" customHeight="1" thickBot="1" x14ac:dyDescent="0.3">
      <c r="A123" s="524" t="s">
        <v>219</v>
      </c>
      <c r="B123" s="525"/>
      <c r="C123" s="525"/>
      <c r="D123" s="525"/>
      <c r="E123" s="525"/>
      <c r="F123" s="525"/>
      <c r="G123" s="525"/>
      <c r="H123" s="525"/>
      <c r="I123" s="525"/>
      <c r="J123" s="526"/>
      <c r="K123" s="304">
        <f>SUM(K5:K56,K58:K104,K108:K121)</f>
        <v>0</v>
      </c>
      <c r="L123" s="305">
        <f>SUM(L5:L56,L58:L104,L108:L121)</f>
        <v>0</v>
      </c>
      <c r="M123" s="303"/>
    </row>
    <row r="124" spans="1:13" x14ac:dyDescent="0.25">
      <c r="A124" s="535" t="s">
        <v>349</v>
      </c>
      <c r="B124" s="536"/>
      <c r="C124" s="536"/>
      <c r="D124" s="536"/>
      <c r="E124" s="536"/>
      <c r="F124" s="536"/>
      <c r="G124" s="536"/>
      <c r="H124" s="536"/>
      <c r="I124" s="536"/>
      <c r="J124" s="536"/>
      <c r="K124" s="536"/>
      <c r="L124" s="536"/>
      <c r="M124" s="306"/>
    </row>
    <row r="125" spans="1:13" ht="30" customHeight="1" x14ac:dyDescent="0.25">
      <c r="A125" s="510"/>
      <c r="B125" s="78"/>
      <c r="C125" s="307" t="s">
        <v>350</v>
      </c>
      <c r="D125" s="510" t="s">
        <v>215</v>
      </c>
      <c r="E125" s="510">
        <v>10</v>
      </c>
      <c r="F125" s="505"/>
      <c r="G125" s="513"/>
      <c r="H125" s="515"/>
      <c r="I125" s="520"/>
      <c r="J125" s="516">
        <f>H125*(1+I125)</f>
        <v>0</v>
      </c>
      <c r="K125" s="516">
        <f>E125*H125</f>
        <v>0</v>
      </c>
      <c r="L125" s="523">
        <f>K125*(1+I125)</f>
        <v>0</v>
      </c>
      <c r="M125" s="557" t="s">
        <v>573</v>
      </c>
    </row>
    <row r="126" spans="1:13" s="93" customFormat="1" ht="213" customHeight="1" x14ac:dyDescent="0.25">
      <c r="A126" s="510"/>
      <c r="B126" s="78"/>
      <c r="C126" s="308" t="s">
        <v>351</v>
      </c>
      <c r="D126" s="510"/>
      <c r="E126" s="510"/>
      <c r="F126" s="505"/>
      <c r="G126" s="513"/>
      <c r="H126" s="515"/>
      <c r="I126" s="521"/>
      <c r="J126" s="531"/>
      <c r="K126" s="531"/>
      <c r="L126" s="533"/>
      <c r="M126" s="557"/>
    </row>
    <row r="127" spans="1:13" x14ac:dyDescent="0.25">
      <c r="A127" s="510"/>
      <c r="B127" s="78"/>
      <c r="C127" s="283" t="s">
        <v>352</v>
      </c>
      <c r="D127" s="510"/>
      <c r="E127" s="510"/>
      <c r="F127" s="505"/>
      <c r="G127" s="513"/>
      <c r="H127" s="515"/>
      <c r="I127" s="530"/>
      <c r="J127" s="532"/>
      <c r="K127" s="532"/>
      <c r="L127" s="534"/>
      <c r="M127" s="557"/>
    </row>
    <row r="128" spans="1:13" ht="270" x14ac:dyDescent="0.25">
      <c r="A128" s="510"/>
      <c r="B128" s="78"/>
      <c r="C128" s="283" t="s">
        <v>353</v>
      </c>
      <c r="D128" s="510" t="s">
        <v>215</v>
      </c>
      <c r="E128" s="510">
        <v>10</v>
      </c>
      <c r="F128" s="512"/>
      <c r="G128" s="513"/>
      <c r="H128" s="515"/>
      <c r="I128" s="520"/>
      <c r="J128" s="515">
        <f>H128*(1+I128)</f>
        <v>0</v>
      </c>
      <c r="K128" s="515">
        <f>E128*H128</f>
        <v>0</v>
      </c>
      <c r="L128" s="522">
        <f>K128*(1+I128)</f>
        <v>0</v>
      </c>
      <c r="M128" s="557"/>
    </row>
    <row r="129" spans="1:13" x14ac:dyDescent="0.25">
      <c r="A129" s="510"/>
      <c r="B129" s="78"/>
      <c r="C129" s="283" t="s">
        <v>354</v>
      </c>
      <c r="D129" s="510"/>
      <c r="E129" s="510"/>
      <c r="F129" s="529"/>
      <c r="G129" s="513"/>
      <c r="H129" s="515"/>
      <c r="I129" s="530"/>
      <c r="J129" s="515"/>
      <c r="K129" s="515"/>
      <c r="L129" s="522"/>
      <c r="M129" s="557"/>
    </row>
    <row r="130" spans="1:13" ht="94.5" x14ac:dyDescent="0.25">
      <c r="A130" s="510"/>
      <c r="B130" s="78"/>
      <c r="C130" s="283" t="s">
        <v>355</v>
      </c>
      <c r="D130" s="510" t="s">
        <v>215</v>
      </c>
      <c r="E130" s="510">
        <v>5</v>
      </c>
      <c r="F130" s="512"/>
      <c r="G130" s="513"/>
      <c r="H130" s="515"/>
      <c r="I130" s="520"/>
      <c r="J130" s="515">
        <f>H130*(1+I130)</f>
        <v>0</v>
      </c>
      <c r="K130" s="515">
        <f>E130*H130</f>
        <v>0</v>
      </c>
      <c r="L130" s="522">
        <f>K130*(1+I130)</f>
        <v>0</v>
      </c>
      <c r="M130" s="557"/>
    </row>
    <row r="131" spans="1:13" x14ac:dyDescent="0.25">
      <c r="A131" s="510"/>
      <c r="B131" s="78"/>
      <c r="C131" s="283" t="s">
        <v>356</v>
      </c>
      <c r="D131" s="510"/>
      <c r="E131" s="510"/>
      <c r="F131" s="529"/>
      <c r="G131" s="513"/>
      <c r="H131" s="515"/>
      <c r="I131" s="530"/>
      <c r="J131" s="515"/>
      <c r="K131" s="515"/>
      <c r="L131" s="522"/>
      <c r="M131" s="557"/>
    </row>
    <row r="132" spans="1:13" ht="162" x14ac:dyDescent="0.25">
      <c r="A132" s="510"/>
      <c r="B132" s="78"/>
      <c r="C132" s="283" t="s">
        <v>357</v>
      </c>
      <c r="D132" s="510" t="s">
        <v>215</v>
      </c>
      <c r="E132" s="510">
        <v>10</v>
      </c>
      <c r="F132" s="512"/>
      <c r="G132" s="513"/>
      <c r="H132" s="515"/>
      <c r="I132" s="520"/>
      <c r="J132" s="515">
        <f>H132*(1+I132)</f>
        <v>0</v>
      </c>
      <c r="K132" s="515">
        <f>E132*H132</f>
        <v>0</v>
      </c>
      <c r="L132" s="522">
        <f>K132*(1+I132)</f>
        <v>0</v>
      </c>
      <c r="M132" s="557"/>
    </row>
    <row r="133" spans="1:13" x14ac:dyDescent="0.25">
      <c r="A133" s="510"/>
      <c r="B133" s="78"/>
      <c r="C133" s="283" t="s">
        <v>354</v>
      </c>
      <c r="D133" s="510"/>
      <c r="E133" s="510"/>
      <c r="F133" s="529"/>
      <c r="G133" s="513"/>
      <c r="H133" s="515"/>
      <c r="I133" s="530"/>
      <c r="J133" s="515"/>
      <c r="K133" s="515"/>
      <c r="L133" s="522"/>
      <c r="M133" s="557"/>
    </row>
    <row r="134" spans="1:13" ht="175.5" x14ac:dyDescent="0.25">
      <c r="A134" s="510"/>
      <c r="B134" s="78"/>
      <c r="C134" s="283" t="s">
        <v>358</v>
      </c>
      <c r="D134" s="510" t="s">
        <v>215</v>
      </c>
      <c r="E134" s="510">
        <v>10</v>
      </c>
      <c r="F134" s="505"/>
      <c r="G134" s="513"/>
      <c r="H134" s="515"/>
      <c r="I134" s="520"/>
      <c r="J134" s="515">
        <f>H134*(1+I134)</f>
        <v>0</v>
      </c>
      <c r="K134" s="515">
        <f>E134*H134</f>
        <v>0</v>
      </c>
      <c r="L134" s="522">
        <f>K134*(1+I134)</f>
        <v>0</v>
      </c>
      <c r="M134" s="557"/>
    </row>
    <row r="135" spans="1:13" ht="15.75" thickBot="1" x14ac:dyDescent="0.3">
      <c r="A135" s="511"/>
      <c r="B135" s="96"/>
      <c r="C135" s="309" t="s">
        <v>354</v>
      </c>
      <c r="D135" s="511"/>
      <c r="E135" s="511"/>
      <c r="F135" s="512"/>
      <c r="G135" s="514"/>
      <c r="H135" s="516"/>
      <c r="I135" s="521"/>
      <c r="J135" s="516"/>
      <c r="K135" s="516"/>
      <c r="L135" s="523"/>
      <c r="M135" s="557"/>
    </row>
    <row r="136" spans="1:13" ht="15.75" thickBot="1" x14ac:dyDescent="0.3">
      <c r="A136" s="524" t="s">
        <v>219</v>
      </c>
      <c r="B136" s="525"/>
      <c r="C136" s="525"/>
      <c r="D136" s="525"/>
      <c r="E136" s="525"/>
      <c r="F136" s="525"/>
      <c r="G136" s="525"/>
      <c r="H136" s="525"/>
      <c r="I136" s="525"/>
      <c r="J136" s="526"/>
      <c r="K136" s="304">
        <f>SUM(K125:K135)</f>
        <v>0</v>
      </c>
      <c r="L136" s="304">
        <f>SUM(L125:L135)</f>
        <v>0</v>
      </c>
      <c r="M136" s="290"/>
    </row>
    <row r="137" spans="1:13" ht="15.75" thickBot="1" x14ac:dyDescent="0.3">
      <c r="A137" s="500" t="s">
        <v>359</v>
      </c>
      <c r="B137" s="500"/>
      <c r="C137" s="500"/>
      <c r="D137" s="500"/>
      <c r="E137" s="500"/>
      <c r="F137" s="500"/>
      <c r="G137" s="500"/>
      <c r="H137" s="500"/>
      <c r="I137" s="500"/>
      <c r="J137" s="500"/>
      <c r="K137" s="527"/>
      <c r="L137" s="528"/>
      <c r="M137" s="310"/>
    </row>
    <row r="138" spans="1:13" ht="30" customHeight="1" x14ac:dyDescent="0.25">
      <c r="A138" s="29">
        <v>1</v>
      </c>
      <c r="B138" s="29"/>
      <c r="C138" s="289" t="s">
        <v>360</v>
      </c>
      <c r="D138" s="29" t="s">
        <v>12</v>
      </c>
      <c r="E138" s="29">
        <v>30</v>
      </c>
      <c r="F138" s="277"/>
      <c r="G138" s="31"/>
      <c r="H138" s="51"/>
      <c r="I138" s="89"/>
      <c r="J138" s="51">
        <f>H138*(1+I138)</f>
        <v>0</v>
      </c>
      <c r="K138" s="51">
        <f>E138*H138</f>
        <v>0</v>
      </c>
      <c r="L138" s="51">
        <f>K138*(1+I138)</f>
        <v>0</v>
      </c>
      <c r="M138" s="558" t="s">
        <v>573</v>
      </c>
    </row>
    <row r="139" spans="1:13" ht="35.25" customHeight="1" thickBot="1" x14ac:dyDescent="0.3">
      <c r="A139" s="87">
        <v>2</v>
      </c>
      <c r="B139" s="87"/>
      <c r="C139" s="311" t="s">
        <v>361</v>
      </c>
      <c r="D139" s="87" t="s">
        <v>12</v>
      </c>
      <c r="E139" s="87">
        <v>30</v>
      </c>
      <c r="F139" s="97"/>
      <c r="G139" s="88"/>
      <c r="H139" s="94"/>
      <c r="I139" s="98"/>
      <c r="J139" s="94">
        <f>H139*(1+I139)</f>
        <v>0</v>
      </c>
      <c r="K139" s="94">
        <f>E139*H139</f>
        <v>0</v>
      </c>
      <c r="L139" s="94">
        <f>K139*(1+I139)</f>
        <v>0</v>
      </c>
      <c r="M139" s="560"/>
    </row>
    <row r="140" spans="1:13" ht="25.5" customHeight="1" thickBot="1" x14ac:dyDescent="0.3">
      <c r="A140" s="312"/>
      <c r="B140" s="313"/>
      <c r="C140" s="314"/>
      <c r="D140" s="313"/>
      <c r="E140" s="313"/>
      <c r="F140" s="315"/>
      <c r="G140" s="316"/>
      <c r="H140" s="317"/>
      <c r="I140" s="494" t="s">
        <v>35</v>
      </c>
      <c r="J140" s="495"/>
      <c r="K140" s="99">
        <f>SUM(K138:K139)</f>
        <v>0</v>
      </c>
      <c r="L140" s="99">
        <f>SUM(L138:L139)</f>
        <v>0</v>
      </c>
      <c r="M140" s="290"/>
    </row>
    <row r="141" spans="1:13" ht="30" customHeight="1" thickBot="1" x14ac:dyDescent="0.3">
      <c r="A141" s="496" t="s">
        <v>362</v>
      </c>
      <c r="B141" s="497"/>
      <c r="C141" s="497"/>
      <c r="D141" s="497"/>
      <c r="E141" s="497"/>
      <c r="F141" s="497"/>
      <c r="G141" s="497"/>
      <c r="H141" s="497"/>
      <c r="I141" s="497"/>
      <c r="J141" s="497"/>
      <c r="K141" s="497"/>
      <c r="L141" s="498"/>
      <c r="M141" s="318"/>
    </row>
    <row r="142" spans="1:13" s="93" customFormat="1" ht="20.100000000000001" customHeight="1" thickBot="1" x14ac:dyDescent="0.3">
      <c r="A142" s="499" t="s">
        <v>363</v>
      </c>
      <c r="B142" s="500"/>
      <c r="C142" s="500"/>
      <c r="D142" s="500"/>
      <c r="E142" s="500"/>
      <c r="F142" s="500"/>
      <c r="G142" s="500"/>
      <c r="H142" s="500"/>
      <c r="I142" s="500"/>
      <c r="J142" s="500"/>
      <c r="K142" s="500"/>
      <c r="L142" s="501"/>
      <c r="M142" s="318"/>
    </row>
    <row r="143" spans="1:13" ht="75" customHeight="1" x14ac:dyDescent="0.25">
      <c r="A143" s="502">
        <v>1</v>
      </c>
      <c r="B143" s="319">
        <v>1.1000000000000001</v>
      </c>
      <c r="C143" s="320" t="s">
        <v>364</v>
      </c>
      <c r="D143" s="502" t="s">
        <v>215</v>
      </c>
      <c r="E143" s="502">
        <v>15</v>
      </c>
      <c r="F143" s="321"/>
      <c r="G143" s="504"/>
      <c r="H143" s="506"/>
      <c r="I143" s="508"/>
      <c r="J143" s="506">
        <f>H143*(1+I143)</f>
        <v>0</v>
      </c>
      <c r="K143" s="518">
        <f>E143*H143</f>
        <v>0</v>
      </c>
      <c r="L143" s="518">
        <f>K143*(1+I143)</f>
        <v>0</v>
      </c>
      <c r="M143" s="558" t="s">
        <v>573</v>
      </c>
    </row>
    <row r="144" spans="1:13" ht="41.25" thickBot="1" x14ac:dyDescent="0.3">
      <c r="A144" s="503"/>
      <c r="B144" s="29">
        <v>1.2</v>
      </c>
      <c r="C144" s="276" t="s">
        <v>365</v>
      </c>
      <c r="D144" s="503"/>
      <c r="E144" s="503"/>
      <c r="F144" s="69"/>
      <c r="G144" s="505"/>
      <c r="H144" s="507"/>
      <c r="I144" s="509"/>
      <c r="J144" s="507"/>
      <c r="K144" s="519"/>
      <c r="L144" s="519"/>
      <c r="M144" s="560"/>
    </row>
    <row r="145" spans="1:13" ht="25.5" customHeight="1" thickBot="1" x14ac:dyDescent="0.3">
      <c r="A145" s="102"/>
      <c r="B145" s="102"/>
      <c r="C145" s="102"/>
      <c r="D145" s="102"/>
      <c r="E145" s="102"/>
      <c r="F145" s="102"/>
      <c r="G145" s="102"/>
      <c r="H145" s="102"/>
      <c r="I145" s="483" t="s">
        <v>35</v>
      </c>
      <c r="J145" s="484"/>
      <c r="K145" s="103">
        <f>SUM(K143++K140+K136+K123)</f>
        <v>0</v>
      </c>
      <c r="L145" s="103">
        <f>SUM(L143++L140+L136+L123)</f>
        <v>0</v>
      </c>
      <c r="M145" s="322"/>
    </row>
    <row r="146" spans="1:13" x14ac:dyDescent="0.25">
      <c r="A146" s="485" t="s">
        <v>199</v>
      </c>
      <c r="B146" s="486"/>
      <c r="C146" s="486"/>
      <c r="D146" s="486"/>
      <c r="E146" s="486"/>
      <c r="F146" s="486"/>
      <c r="G146" s="487"/>
      <c r="M146" s="322"/>
    </row>
    <row r="147" spans="1:13" x14ac:dyDescent="0.25">
      <c r="A147" s="488" t="s">
        <v>196</v>
      </c>
      <c r="B147" s="489"/>
      <c r="C147" s="489"/>
      <c r="D147" s="489"/>
      <c r="E147" s="489"/>
      <c r="F147" s="489"/>
      <c r="G147" s="490"/>
      <c r="M147" s="322"/>
    </row>
    <row r="148" spans="1:13" ht="15.75" thickBot="1" x14ac:dyDescent="0.3">
      <c r="A148" s="491" t="s">
        <v>197</v>
      </c>
      <c r="B148" s="492"/>
      <c r="C148" s="492"/>
      <c r="D148" s="492"/>
      <c r="E148" s="492"/>
      <c r="F148" s="492"/>
      <c r="G148" s="493"/>
      <c r="M148" s="322"/>
    </row>
    <row r="149" spans="1:13" ht="30" customHeight="1" x14ac:dyDescent="0.25">
      <c r="F149" s="76"/>
      <c r="J149" s="76" t="s">
        <v>571</v>
      </c>
      <c r="M149" s="322"/>
    </row>
    <row r="150" spans="1:13" ht="30" customHeight="1" x14ac:dyDescent="0.25"/>
    <row r="153" spans="1:13" ht="14.45" customHeight="1" x14ac:dyDescent="0.25"/>
    <row r="154" spans="1:13" ht="74.25" customHeight="1" x14ac:dyDescent="0.25"/>
    <row r="156" spans="1:13" ht="37.5" customHeight="1" x14ac:dyDescent="0.25"/>
    <row r="157" spans="1:13" ht="35.25" customHeight="1" x14ac:dyDescent="0.25"/>
    <row r="162" spans="6:6" s="76" customFormat="1" ht="15" customHeight="1" x14ac:dyDescent="0.25">
      <c r="F162" s="75"/>
    </row>
  </sheetData>
  <mergeCells count="405">
    <mergeCell ref="M143:M144"/>
    <mergeCell ref="M138:M139"/>
    <mergeCell ref="M125:M135"/>
    <mergeCell ref="M108:M121"/>
    <mergeCell ref="M62:M63"/>
    <mergeCell ref="M79:M80"/>
    <mergeCell ref="M81:M88"/>
    <mergeCell ref="M89:M90"/>
    <mergeCell ref="M91:M99"/>
    <mergeCell ref="M100:M106"/>
    <mergeCell ref="M64:M66"/>
    <mergeCell ref="M67:M70"/>
    <mergeCell ref="M71:M78"/>
    <mergeCell ref="M28:M33"/>
    <mergeCell ref="M34:M37"/>
    <mergeCell ref="M38:M40"/>
    <mergeCell ref="M41:M44"/>
    <mergeCell ref="M45:M49"/>
    <mergeCell ref="M50:M56"/>
    <mergeCell ref="M57:M61"/>
    <mergeCell ref="M8:M11"/>
    <mergeCell ref="M5:M7"/>
    <mergeCell ref="M12:M14"/>
    <mergeCell ref="F3:M3"/>
    <mergeCell ref="A4:M4"/>
    <mergeCell ref="M23:M24"/>
    <mergeCell ref="M25:M27"/>
    <mergeCell ref="M15:M20"/>
    <mergeCell ref="M21:M22"/>
    <mergeCell ref="A5:A7"/>
    <mergeCell ref="D5:D7"/>
    <mergeCell ref="E5:E7"/>
    <mergeCell ref="F5:F7"/>
    <mergeCell ref="G5:G7"/>
    <mergeCell ref="H5:H7"/>
    <mergeCell ref="I5:I7"/>
    <mergeCell ref="J5:J7"/>
    <mergeCell ref="K5:K7"/>
    <mergeCell ref="L5:L7"/>
    <mergeCell ref="L8:L14"/>
    <mergeCell ref="A15:A20"/>
    <mergeCell ref="D15:D20"/>
    <mergeCell ref="E15:E20"/>
    <mergeCell ref="F15:F20"/>
    <mergeCell ref="G15:G20"/>
    <mergeCell ref="H15:H20"/>
    <mergeCell ref="I15:I20"/>
    <mergeCell ref="J15:J20"/>
    <mergeCell ref="K15:K20"/>
    <mergeCell ref="L15:L20"/>
    <mergeCell ref="A8:A14"/>
    <mergeCell ref="D8:D14"/>
    <mergeCell ref="E8:E14"/>
    <mergeCell ref="F8:F14"/>
    <mergeCell ref="G8:G14"/>
    <mergeCell ref="H8:H14"/>
    <mergeCell ref="I8:I14"/>
    <mergeCell ref="J8:J14"/>
    <mergeCell ref="K8:K14"/>
    <mergeCell ref="L21:L24"/>
    <mergeCell ref="A25:A27"/>
    <mergeCell ref="D25:D27"/>
    <mergeCell ref="E25:E27"/>
    <mergeCell ref="F25:F27"/>
    <mergeCell ref="G25:G27"/>
    <mergeCell ref="H25:H27"/>
    <mergeCell ref="I25:I27"/>
    <mergeCell ref="J25:J27"/>
    <mergeCell ref="K25:K27"/>
    <mergeCell ref="L25:L27"/>
    <mergeCell ref="A21:A24"/>
    <mergeCell ref="D21:D24"/>
    <mergeCell ref="E21:E24"/>
    <mergeCell ref="F21:F24"/>
    <mergeCell ref="G21:G24"/>
    <mergeCell ref="H21:H24"/>
    <mergeCell ref="I21:I24"/>
    <mergeCell ref="J21:J24"/>
    <mergeCell ref="K21:K24"/>
    <mergeCell ref="L28:L33"/>
    <mergeCell ref="A34:A37"/>
    <mergeCell ref="D34:D37"/>
    <mergeCell ref="E34:E37"/>
    <mergeCell ref="F34:F37"/>
    <mergeCell ref="G34:G37"/>
    <mergeCell ref="H34:H37"/>
    <mergeCell ref="I34:I37"/>
    <mergeCell ref="J34:J37"/>
    <mergeCell ref="K34:K37"/>
    <mergeCell ref="L34:L37"/>
    <mergeCell ref="A28:A33"/>
    <mergeCell ref="D28:D33"/>
    <mergeCell ref="E28:E33"/>
    <mergeCell ref="F28:F33"/>
    <mergeCell ref="G28:G33"/>
    <mergeCell ref="H28:H33"/>
    <mergeCell ref="I28:I33"/>
    <mergeCell ref="J28:J33"/>
    <mergeCell ref="K28:K33"/>
    <mergeCell ref="L38:L40"/>
    <mergeCell ref="A41:A44"/>
    <mergeCell ref="D41:D44"/>
    <mergeCell ref="E41:E44"/>
    <mergeCell ref="F41:F44"/>
    <mergeCell ref="G41:G44"/>
    <mergeCell ref="H41:H44"/>
    <mergeCell ref="I41:I44"/>
    <mergeCell ref="J41:J44"/>
    <mergeCell ref="K41:K44"/>
    <mergeCell ref="L41:L44"/>
    <mergeCell ref="A38:A40"/>
    <mergeCell ref="D38:D40"/>
    <mergeCell ref="E38:E40"/>
    <mergeCell ref="F38:F40"/>
    <mergeCell ref="G38:G40"/>
    <mergeCell ref="H38:H40"/>
    <mergeCell ref="I38:I40"/>
    <mergeCell ref="J38:J40"/>
    <mergeCell ref="K38:K40"/>
    <mergeCell ref="L45:L49"/>
    <mergeCell ref="A50:A52"/>
    <mergeCell ref="D50:D52"/>
    <mergeCell ref="E50:E52"/>
    <mergeCell ref="F50:F52"/>
    <mergeCell ref="G50:G52"/>
    <mergeCell ref="H50:H52"/>
    <mergeCell ref="I50:I52"/>
    <mergeCell ref="J50:J52"/>
    <mergeCell ref="K50:K52"/>
    <mergeCell ref="L50:L52"/>
    <mergeCell ref="A45:A49"/>
    <mergeCell ref="D45:D49"/>
    <mergeCell ref="E45:E49"/>
    <mergeCell ref="F45:F49"/>
    <mergeCell ref="G45:G49"/>
    <mergeCell ref="H45:H49"/>
    <mergeCell ref="I45:I49"/>
    <mergeCell ref="J45:J49"/>
    <mergeCell ref="K45:K49"/>
    <mergeCell ref="L53:L56"/>
    <mergeCell ref="A57:L57"/>
    <mergeCell ref="A58:A59"/>
    <mergeCell ref="D58:D59"/>
    <mergeCell ref="E58:E59"/>
    <mergeCell ref="F58:F59"/>
    <mergeCell ref="G58:G59"/>
    <mergeCell ref="H58:H59"/>
    <mergeCell ref="I58:I59"/>
    <mergeCell ref="J58:J59"/>
    <mergeCell ref="K58:K59"/>
    <mergeCell ref="L58:L59"/>
    <mergeCell ref="A53:A56"/>
    <mergeCell ref="D53:D56"/>
    <mergeCell ref="E53:E56"/>
    <mergeCell ref="F53:F56"/>
    <mergeCell ref="G53:G56"/>
    <mergeCell ref="H53:H56"/>
    <mergeCell ref="I53:I56"/>
    <mergeCell ref="J53:J56"/>
    <mergeCell ref="K53:K56"/>
    <mergeCell ref="L60:L61"/>
    <mergeCell ref="A62:A63"/>
    <mergeCell ref="D62:D63"/>
    <mergeCell ref="E62:E63"/>
    <mergeCell ref="F62:F63"/>
    <mergeCell ref="G62:G63"/>
    <mergeCell ref="H62:H63"/>
    <mergeCell ref="I62:I63"/>
    <mergeCell ref="J62:J63"/>
    <mergeCell ref="K62:K63"/>
    <mergeCell ref="L62:L63"/>
    <mergeCell ref="A60:A61"/>
    <mergeCell ref="D60:D61"/>
    <mergeCell ref="E60:E61"/>
    <mergeCell ref="F60:F61"/>
    <mergeCell ref="G60:G61"/>
    <mergeCell ref="H60:H61"/>
    <mergeCell ref="I60:I61"/>
    <mergeCell ref="J60:J61"/>
    <mergeCell ref="K60:K61"/>
    <mergeCell ref="L64:L66"/>
    <mergeCell ref="A67:A70"/>
    <mergeCell ref="D67:D70"/>
    <mergeCell ref="E67:E70"/>
    <mergeCell ref="F67:F70"/>
    <mergeCell ref="G67:G70"/>
    <mergeCell ref="H67:H70"/>
    <mergeCell ref="I67:I70"/>
    <mergeCell ref="J67:J70"/>
    <mergeCell ref="K67:K70"/>
    <mergeCell ref="L67:L70"/>
    <mergeCell ref="A64:A66"/>
    <mergeCell ref="D64:D66"/>
    <mergeCell ref="E64:E66"/>
    <mergeCell ref="F64:F66"/>
    <mergeCell ref="G64:G66"/>
    <mergeCell ref="H64:H66"/>
    <mergeCell ref="I64:I66"/>
    <mergeCell ref="J64:J66"/>
    <mergeCell ref="K64:K66"/>
    <mergeCell ref="L71:L75"/>
    <mergeCell ref="A76:A78"/>
    <mergeCell ref="D76:D78"/>
    <mergeCell ref="E76:E78"/>
    <mergeCell ref="F76:F78"/>
    <mergeCell ref="G76:G78"/>
    <mergeCell ref="H76:H78"/>
    <mergeCell ref="I76:I78"/>
    <mergeCell ref="J76:J78"/>
    <mergeCell ref="K76:K78"/>
    <mergeCell ref="L76:L78"/>
    <mergeCell ref="A71:A75"/>
    <mergeCell ref="D71:D75"/>
    <mergeCell ref="E71:E75"/>
    <mergeCell ref="F71:F75"/>
    <mergeCell ref="G71:G75"/>
    <mergeCell ref="H71:H75"/>
    <mergeCell ref="I71:I75"/>
    <mergeCell ref="J71:J75"/>
    <mergeCell ref="K71:K75"/>
    <mergeCell ref="L79:L80"/>
    <mergeCell ref="A81:A82"/>
    <mergeCell ref="D81:D82"/>
    <mergeCell ref="E81:E82"/>
    <mergeCell ref="F81:F82"/>
    <mergeCell ref="G81:G82"/>
    <mergeCell ref="H81:H82"/>
    <mergeCell ref="I81:I82"/>
    <mergeCell ref="J81:J82"/>
    <mergeCell ref="K81:K82"/>
    <mergeCell ref="L81:L82"/>
    <mergeCell ref="A79:A80"/>
    <mergeCell ref="D79:D80"/>
    <mergeCell ref="E79:E80"/>
    <mergeCell ref="F79:F80"/>
    <mergeCell ref="G79:G80"/>
    <mergeCell ref="H79:H80"/>
    <mergeCell ref="I79:I80"/>
    <mergeCell ref="J79:J80"/>
    <mergeCell ref="K79:K80"/>
    <mergeCell ref="L83:L84"/>
    <mergeCell ref="A85:A86"/>
    <mergeCell ref="D85:D86"/>
    <mergeCell ref="E85:E86"/>
    <mergeCell ref="F85:F86"/>
    <mergeCell ref="G85:G86"/>
    <mergeCell ref="H85:H86"/>
    <mergeCell ref="I85:I86"/>
    <mergeCell ref="J85:J86"/>
    <mergeCell ref="K85:K86"/>
    <mergeCell ref="L85:L86"/>
    <mergeCell ref="A83:A84"/>
    <mergeCell ref="D83:D84"/>
    <mergeCell ref="E83:E84"/>
    <mergeCell ref="F83:F84"/>
    <mergeCell ref="G83:G84"/>
    <mergeCell ref="H83:H84"/>
    <mergeCell ref="I83:I84"/>
    <mergeCell ref="J83:J84"/>
    <mergeCell ref="K83:K84"/>
    <mergeCell ref="L87:L88"/>
    <mergeCell ref="A89:A90"/>
    <mergeCell ref="D89:D90"/>
    <mergeCell ref="E89:E90"/>
    <mergeCell ref="F89:F90"/>
    <mergeCell ref="G89:G90"/>
    <mergeCell ref="H89:H90"/>
    <mergeCell ref="I89:I90"/>
    <mergeCell ref="J89:J90"/>
    <mergeCell ref="K89:K90"/>
    <mergeCell ref="L89:L90"/>
    <mergeCell ref="A87:A88"/>
    <mergeCell ref="D87:D88"/>
    <mergeCell ref="E87:E88"/>
    <mergeCell ref="F87:F88"/>
    <mergeCell ref="G87:G88"/>
    <mergeCell ref="H87:H88"/>
    <mergeCell ref="I87:I88"/>
    <mergeCell ref="J87:J88"/>
    <mergeCell ref="K87:K88"/>
    <mergeCell ref="L91:L92"/>
    <mergeCell ref="A93:A95"/>
    <mergeCell ref="D93:D95"/>
    <mergeCell ref="E93:E95"/>
    <mergeCell ref="F93:F95"/>
    <mergeCell ref="G93:G95"/>
    <mergeCell ref="H93:H95"/>
    <mergeCell ref="I93:I95"/>
    <mergeCell ref="J93:J95"/>
    <mergeCell ref="K93:K95"/>
    <mergeCell ref="L93:L95"/>
    <mergeCell ref="A91:A92"/>
    <mergeCell ref="D91:D92"/>
    <mergeCell ref="E91:E92"/>
    <mergeCell ref="F91:F92"/>
    <mergeCell ref="G91:G92"/>
    <mergeCell ref="H91:H92"/>
    <mergeCell ref="I91:I92"/>
    <mergeCell ref="J91:J92"/>
    <mergeCell ref="K91:K92"/>
    <mergeCell ref="L96:L97"/>
    <mergeCell ref="A98:A99"/>
    <mergeCell ref="D98:D99"/>
    <mergeCell ref="E98:E99"/>
    <mergeCell ref="F98:F99"/>
    <mergeCell ref="G98:G99"/>
    <mergeCell ref="H98:H99"/>
    <mergeCell ref="I98:I99"/>
    <mergeCell ref="J100:J101"/>
    <mergeCell ref="K100:K101"/>
    <mergeCell ref="L100:L101"/>
    <mergeCell ref="A96:A97"/>
    <mergeCell ref="D96:D97"/>
    <mergeCell ref="E96:E97"/>
    <mergeCell ref="F96:F97"/>
    <mergeCell ref="G96:G97"/>
    <mergeCell ref="H96:H97"/>
    <mergeCell ref="I96:I97"/>
    <mergeCell ref="J96:J97"/>
    <mergeCell ref="K96:K97"/>
    <mergeCell ref="A123:J123"/>
    <mergeCell ref="A124:L124"/>
    <mergeCell ref="C105:L105"/>
    <mergeCell ref="C106:L106"/>
    <mergeCell ref="J98:J99"/>
    <mergeCell ref="K98:K99"/>
    <mergeCell ref="L98:L99"/>
    <mergeCell ref="A100:A101"/>
    <mergeCell ref="D100:D101"/>
    <mergeCell ref="E100:E101"/>
    <mergeCell ref="F100:F101"/>
    <mergeCell ref="G100:G101"/>
    <mergeCell ref="H100:H101"/>
    <mergeCell ref="I100:I101"/>
    <mergeCell ref="A107:M107"/>
    <mergeCell ref="I125:I127"/>
    <mergeCell ref="J125:J127"/>
    <mergeCell ref="K125:K127"/>
    <mergeCell ref="L125:L127"/>
    <mergeCell ref="A128:A129"/>
    <mergeCell ref="D128:D129"/>
    <mergeCell ref="E128:E129"/>
    <mergeCell ref="F128:F129"/>
    <mergeCell ref="G128:G129"/>
    <mergeCell ref="H128:H129"/>
    <mergeCell ref="A125:A127"/>
    <mergeCell ref="D125:D127"/>
    <mergeCell ref="E125:E127"/>
    <mergeCell ref="F125:F127"/>
    <mergeCell ref="G125:G127"/>
    <mergeCell ref="H125:H127"/>
    <mergeCell ref="I128:I129"/>
    <mergeCell ref="J128:J129"/>
    <mergeCell ref="K128:K129"/>
    <mergeCell ref="L128:L129"/>
    <mergeCell ref="J132:J133"/>
    <mergeCell ref="K132:K133"/>
    <mergeCell ref="L132:L133"/>
    <mergeCell ref="A130:A131"/>
    <mergeCell ref="D130:D131"/>
    <mergeCell ref="E130:E131"/>
    <mergeCell ref="F130:F131"/>
    <mergeCell ref="G130:G131"/>
    <mergeCell ref="H130:H131"/>
    <mergeCell ref="I130:I131"/>
    <mergeCell ref="J130:J131"/>
    <mergeCell ref="K130:K131"/>
    <mergeCell ref="A134:A135"/>
    <mergeCell ref="D134:D135"/>
    <mergeCell ref="E134:E135"/>
    <mergeCell ref="F134:F135"/>
    <mergeCell ref="G134:G135"/>
    <mergeCell ref="H134:H135"/>
    <mergeCell ref="A122:L122"/>
    <mergeCell ref="K143:K144"/>
    <mergeCell ref="L143:L144"/>
    <mergeCell ref="I134:I135"/>
    <mergeCell ref="J134:J135"/>
    <mergeCell ref="K134:K135"/>
    <mergeCell ref="L134:L135"/>
    <mergeCell ref="A136:J136"/>
    <mergeCell ref="A137:J137"/>
    <mergeCell ref="K137:L137"/>
    <mergeCell ref="L130:L131"/>
    <mergeCell ref="A132:A133"/>
    <mergeCell ref="D132:D133"/>
    <mergeCell ref="E132:E133"/>
    <mergeCell ref="F132:F133"/>
    <mergeCell ref="G132:G133"/>
    <mergeCell ref="H132:H133"/>
    <mergeCell ref="I132:I133"/>
    <mergeCell ref="I145:J145"/>
    <mergeCell ref="A146:G146"/>
    <mergeCell ref="A147:G147"/>
    <mergeCell ref="A148:G148"/>
    <mergeCell ref="I140:J140"/>
    <mergeCell ref="A141:L141"/>
    <mergeCell ref="A142:L142"/>
    <mergeCell ref="A143:A144"/>
    <mergeCell ref="D143:D144"/>
    <mergeCell ref="E143:E144"/>
    <mergeCell ref="G143:G144"/>
    <mergeCell ref="H143:H144"/>
    <mergeCell ref="I143:I144"/>
    <mergeCell ref="J143:J144"/>
  </mergeCells>
  <pageMargins left="0.70866141732283472" right="0.47244094488188981" top="0.74803149606299213" bottom="0.74803149606299213" header="0.31496062992125984" footer="0.31496062992125984"/>
  <pageSetup paperSize="9" orientation="landscape" horizontalDpi="300" verticalDpi="300" r:id="rId1"/>
  <headerFooter>
    <oddHeader>&amp;LSprawa nr 125/2023&amp;C&amp;"-,Pogrubiony"FORMULARZ CENOWY - zadania 15 - 18&amp;RZałącznik nr 2 do SWZ</oddHead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60547-5051-4524-905F-EAB551AA3E1F}">
  <sheetPr>
    <tabColor rgb="FFFFFF00"/>
  </sheetPr>
  <dimension ref="A1:M58"/>
  <sheetViews>
    <sheetView view="pageLayout" topLeftCell="A46" zoomScale="115" zoomScalePageLayoutView="115" workbookViewId="0">
      <selection activeCell="A38" sqref="A38:I38"/>
    </sheetView>
  </sheetViews>
  <sheetFormatPr defaultColWidth="9.140625" defaultRowHeight="15" x14ac:dyDescent="0.25"/>
  <cols>
    <col min="1" max="1" width="2.5703125" style="76" bestFit="1" customWidth="1"/>
    <col min="2" max="2" width="56.7109375" style="75" customWidth="1"/>
    <col min="3" max="3" width="4.5703125" style="76" customWidth="1"/>
    <col min="4" max="4" width="8" style="76" customWidth="1"/>
    <col min="5" max="5" width="11.42578125" style="76" customWidth="1"/>
    <col min="6" max="6" width="11.140625" style="76" customWidth="1"/>
    <col min="7" max="7" width="9.5703125" style="76" customWidth="1"/>
    <col min="8" max="8" width="10" style="117" customWidth="1"/>
    <col min="9" max="9" width="6.42578125" style="118" bestFit="1" customWidth="1"/>
    <col min="10" max="10" width="12.85546875" style="117" customWidth="1"/>
    <col min="11" max="11" width="6.85546875" style="117" customWidth="1"/>
    <col min="12" max="12" width="7.7109375" style="117" customWidth="1"/>
    <col min="13" max="13" width="9.140625" style="323"/>
    <col min="14" max="14" width="9.140625" style="90"/>
    <col min="15" max="15" width="9.140625" style="90" customWidth="1"/>
    <col min="16" max="16384" width="9.140625" style="90"/>
  </cols>
  <sheetData>
    <row r="1" spans="1:13" s="86" customFormat="1" ht="67.5" x14ac:dyDescent="0.25">
      <c r="A1" s="10" t="s">
        <v>0</v>
      </c>
      <c r="B1" s="10" t="s">
        <v>1</v>
      </c>
      <c r="C1" s="10" t="s">
        <v>2</v>
      </c>
      <c r="D1" s="10" t="s">
        <v>3</v>
      </c>
      <c r="E1" s="10" t="s">
        <v>4</v>
      </c>
      <c r="F1" s="10" t="s">
        <v>366</v>
      </c>
      <c r="G1" s="10" t="s">
        <v>367</v>
      </c>
      <c r="H1" s="133" t="s">
        <v>5</v>
      </c>
      <c r="I1" s="134" t="s">
        <v>6</v>
      </c>
      <c r="J1" s="133" t="s">
        <v>7</v>
      </c>
      <c r="K1" s="133" t="s">
        <v>8</v>
      </c>
      <c r="L1" s="12" t="s">
        <v>9</v>
      </c>
      <c r="M1" s="271" t="s">
        <v>569</v>
      </c>
    </row>
    <row r="2" spans="1:13" s="104" customFormat="1" ht="13.5" x14ac:dyDescent="0.25">
      <c r="A2" s="10">
        <v>1</v>
      </c>
      <c r="B2" s="10">
        <v>2</v>
      </c>
      <c r="C2" s="10">
        <v>3</v>
      </c>
      <c r="D2" s="10">
        <v>4</v>
      </c>
      <c r="E2" s="10">
        <v>5</v>
      </c>
      <c r="F2" s="10">
        <v>6</v>
      </c>
      <c r="G2" s="10">
        <v>7</v>
      </c>
      <c r="H2" s="135">
        <v>8</v>
      </c>
      <c r="I2" s="136">
        <v>9</v>
      </c>
      <c r="J2" s="135">
        <v>10</v>
      </c>
      <c r="K2" s="135">
        <v>11</v>
      </c>
      <c r="L2" s="137">
        <v>12</v>
      </c>
      <c r="M2" s="271">
        <v>13</v>
      </c>
    </row>
    <row r="3" spans="1:13" s="93" customFormat="1" ht="20.100000000000001" customHeight="1" thickBot="1" x14ac:dyDescent="0.3">
      <c r="A3" s="589" t="s">
        <v>368</v>
      </c>
      <c r="B3" s="590"/>
      <c r="C3" s="590"/>
      <c r="D3" s="590"/>
      <c r="E3" s="590"/>
      <c r="F3" s="590"/>
      <c r="G3" s="590"/>
      <c r="H3" s="590"/>
      <c r="I3" s="590"/>
      <c r="J3" s="590"/>
      <c r="K3" s="591"/>
      <c r="L3" s="592"/>
      <c r="M3" s="323"/>
    </row>
    <row r="4" spans="1:13" ht="156.75" customHeight="1" thickBot="1" x14ac:dyDescent="0.3">
      <c r="A4" s="78">
        <v>1</v>
      </c>
      <c r="B4" s="138" t="s">
        <v>369</v>
      </c>
      <c r="C4" s="78" t="s">
        <v>12</v>
      </c>
      <c r="D4" s="78">
        <v>80</v>
      </c>
      <c r="E4" s="9"/>
      <c r="F4" s="79"/>
      <c r="G4" s="79"/>
      <c r="H4" s="92"/>
      <c r="I4" s="95"/>
      <c r="J4" s="105">
        <f>H4*(1+I4)</f>
        <v>0</v>
      </c>
      <c r="K4" s="106">
        <f>D4*H4</f>
        <v>0</v>
      </c>
      <c r="L4" s="107">
        <f>K4*(1+I4)</f>
        <v>0</v>
      </c>
      <c r="M4" s="324" t="s">
        <v>573</v>
      </c>
    </row>
    <row r="5" spans="1:13" ht="13.15" customHeight="1" x14ac:dyDescent="0.25">
      <c r="A5" s="77"/>
      <c r="B5" s="108"/>
      <c r="C5" s="109"/>
      <c r="D5" s="109"/>
      <c r="E5" s="110"/>
      <c r="F5" s="111"/>
      <c r="G5" s="111"/>
      <c r="H5" s="112"/>
      <c r="I5" s="113"/>
      <c r="J5" s="112"/>
      <c r="K5" s="114"/>
      <c r="L5" s="114"/>
    </row>
    <row r="6" spans="1:13" s="93" customFormat="1" ht="20.100000000000001" customHeight="1" x14ac:dyDescent="0.25">
      <c r="A6" s="474" t="s">
        <v>370</v>
      </c>
      <c r="B6" s="476"/>
      <c r="C6" s="476"/>
      <c r="D6" s="476"/>
      <c r="E6" s="476"/>
      <c r="F6" s="476"/>
      <c r="G6" s="476"/>
      <c r="H6" s="476"/>
      <c r="I6" s="476"/>
      <c r="J6" s="476"/>
      <c r="K6" s="476"/>
      <c r="L6" s="593"/>
      <c r="M6" s="325"/>
    </row>
    <row r="7" spans="1:13" s="93" customFormat="1" ht="20.100000000000001" customHeight="1" x14ac:dyDescent="0.25">
      <c r="A7" s="444" t="s">
        <v>371</v>
      </c>
      <c r="B7" s="445"/>
      <c r="C7" s="445"/>
      <c r="D7" s="445"/>
      <c r="E7" s="445"/>
      <c r="F7" s="445"/>
      <c r="G7" s="445"/>
      <c r="H7" s="445"/>
      <c r="I7" s="445"/>
      <c r="J7" s="445"/>
      <c r="K7" s="445"/>
      <c r="L7" s="445"/>
      <c r="M7" s="325"/>
    </row>
    <row r="8" spans="1:13" ht="36" x14ac:dyDescent="0.25">
      <c r="A8" s="177">
        <v>1</v>
      </c>
      <c r="B8" s="326" t="s">
        <v>372</v>
      </c>
      <c r="C8" s="177" t="s">
        <v>12</v>
      </c>
      <c r="D8" s="177">
        <v>10</v>
      </c>
      <c r="E8" s="327"/>
      <c r="F8" s="327"/>
      <c r="G8" s="327"/>
      <c r="H8" s="328"/>
      <c r="I8" s="329"/>
      <c r="J8" s="330">
        <f>H8*(1+I8)</f>
        <v>0</v>
      </c>
      <c r="K8" s="331">
        <f>D8*H8</f>
        <v>0</v>
      </c>
      <c r="L8" s="331">
        <f>K8*(1+I8)</f>
        <v>0</v>
      </c>
      <c r="M8" s="597" t="s">
        <v>573</v>
      </c>
    </row>
    <row r="9" spans="1:13" ht="36" x14ac:dyDescent="0.25">
      <c r="A9" s="167">
        <v>2</v>
      </c>
      <c r="B9" s="326" t="s">
        <v>373</v>
      </c>
      <c r="C9" s="177" t="s">
        <v>12</v>
      </c>
      <c r="D9" s="167">
        <v>10</v>
      </c>
      <c r="E9" s="198"/>
      <c r="F9" s="198"/>
      <c r="G9" s="198"/>
      <c r="H9" s="211"/>
      <c r="I9" s="332"/>
      <c r="J9" s="330">
        <f t="shared" ref="J9:J11" si="0">H9*(1+I9)</f>
        <v>0</v>
      </c>
      <c r="K9" s="331">
        <f t="shared" ref="K9:K11" si="1">D9*H9</f>
        <v>0</v>
      </c>
      <c r="L9" s="331">
        <f t="shared" ref="L9:L11" si="2">K9*(1+I9)</f>
        <v>0</v>
      </c>
      <c r="M9" s="597"/>
    </row>
    <row r="10" spans="1:13" ht="36" x14ac:dyDescent="0.25">
      <c r="A10" s="177">
        <v>3</v>
      </c>
      <c r="B10" s="326" t="s">
        <v>374</v>
      </c>
      <c r="C10" s="177" t="s">
        <v>12</v>
      </c>
      <c r="D10" s="177">
        <v>10</v>
      </c>
      <c r="E10" s="198"/>
      <c r="F10" s="198"/>
      <c r="G10" s="198"/>
      <c r="H10" s="211"/>
      <c r="I10" s="332"/>
      <c r="J10" s="330">
        <f t="shared" si="0"/>
        <v>0</v>
      </c>
      <c r="K10" s="331">
        <f t="shared" si="1"/>
        <v>0</v>
      </c>
      <c r="L10" s="331">
        <f t="shared" si="2"/>
        <v>0</v>
      </c>
      <c r="M10" s="597"/>
    </row>
    <row r="11" spans="1:13" ht="60.75" thickBot="1" x14ac:dyDescent="0.3">
      <c r="A11" s="167">
        <v>4</v>
      </c>
      <c r="B11" s="333" t="s">
        <v>375</v>
      </c>
      <c r="C11" s="167" t="s">
        <v>12</v>
      </c>
      <c r="D11" s="167">
        <v>10</v>
      </c>
      <c r="E11" s="198"/>
      <c r="F11" s="198"/>
      <c r="G11" s="198"/>
      <c r="H11" s="211"/>
      <c r="I11" s="332"/>
      <c r="J11" s="334">
        <f t="shared" si="0"/>
        <v>0</v>
      </c>
      <c r="K11" s="335">
        <f t="shared" si="1"/>
        <v>0</v>
      </c>
      <c r="L11" s="335">
        <f t="shared" si="2"/>
        <v>0</v>
      </c>
      <c r="M11" s="597"/>
    </row>
    <row r="12" spans="1:13" ht="15.75" thickBot="1" x14ac:dyDescent="0.3">
      <c r="A12" s="336"/>
      <c r="B12" s="337"/>
      <c r="C12" s="263"/>
      <c r="D12" s="263"/>
      <c r="E12" s="338"/>
      <c r="F12" s="338"/>
      <c r="G12" s="338"/>
      <c r="H12" s="339"/>
      <c r="I12" s="594" t="s">
        <v>35</v>
      </c>
      <c r="J12" s="595"/>
      <c r="K12" s="340">
        <f>SUM(K8:K11)</f>
        <v>0</v>
      </c>
      <c r="L12" s="340">
        <f>SUM(L8:L11)</f>
        <v>0</v>
      </c>
      <c r="M12" s="263"/>
    </row>
    <row r="13" spans="1:13" ht="15" customHeight="1" x14ac:dyDescent="0.25">
      <c r="A13" s="482" t="s">
        <v>376</v>
      </c>
      <c r="B13" s="482"/>
      <c r="C13" s="482"/>
      <c r="D13" s="482"/>
      <c r="E13" s="482"/>
      <c r="F13" s="482"/>
      <c r="G13" s="482"/>
      <c r="H13" s="482"/>
      <c r="I13" s="596"/>
      <c r="J13" s="596"/>
      <c r="K13" s="596"/>
      <c r="L13" s="596"/>
      <c r="M13" s="325"/>
    </row>
    <row r="14" spans="1:13" ht="15" customHeight="1" x14ac:dyDescent="0.25">
      <c r="A14" s="154"/>
      <c r="B14" s="481" t="s">
        <v>377</v>
      </c>
      <c r="C14" s="481"/>
      <c r="D14" s="481"/>
      <c r="E14" s="481"/>
      <c r="F14" s="481"/>
      <c r="G14" s="481"/>
      <c r="H14" s="481"/>
      <c r="I14" s="481"/>
      <c r="J14" s="481"/>
      <c r="K14" s="481"/>
      <c r="L14" s="599"/>
      <c r="M14" s="325"/>
    </row>
    <row r="15" spans="1:13" ht="48" x14ac:dyDescent="0.25">
      <c r="A15" s="341">
        <v>1</v>
      </c>
      <c r="B15" s="342" t="s">
        <v>378</v>
      </c>
      <c r="C15" s="341" t="s">
        <v>12</v>
      </c>
      <c r="D15" s="341">
        <v>50</v>
      </c>
      <c r="E15" s="219"/>
      <c r="F15" s="343"/>
      <c r="G15" s="343"/>
      <c r="H15" s="344"/>
      <c r="I15" s="345"/>
      <c r="J15" s="346">
        <f>H15*(1+I15)</f>
        <v>0</v>
      </c>
      <c r="K15" s="331">
        <f>D15*H15</f>
        <v>0</v>
      </c>
      <c r="L15" s="331">
        <f>K15*(1+I15)</f>
        <v>0</v>
      </c>
      <c r="M15" s="597" t="s">
        <v>573</v>
      </c>
    </row>
    <row r="16" spans="1:13" ht="48" x14ac:dyDescent="0.25">
      <c r="A16" s="197">
        <v>2</v>
      </c>
      <c r="B16" s="347" t="s">
        <v>379</v>
      </c>
      <c r="C16" s="197" t="s">
        <v>12</v>
      </c>
      <c r="D16" s="197">
        <v>50</v>
      </c>
      <c r="E16" s="198"/>
      <c r="F16" s="199"/>
      <c r="G16" s="199"/>
      <c r="H16" s="348"/>
      <c r="I16" s="349"/>
      <c r="J16" s="334">
        <f>H16*(1+I16)</f>
        <v>0</v>
      </c>
      <c r="K16" s="331">
        <f t="shared" ref="K16:K17" si="3">D16*H16</f>
        <v>0</v>
      </c>
      <c r="L16" s="331">
        <f t="shared" ref="L16:L17" si="4">K16*(1+I16)</f>
        <v>0</v>
      </c>
      <c r="M16" s="597"/>
    </row>
    <row r="17" spans="1:13" ht="48.75" thickBot="1" x14ac:dyDescent="0.3">
      <c r="A17" s="197">
        <v>3</v>
      </c>
      <c r="B17" s="347" t="s">
        <v>380</v>
      </c>
      <c r="C17" s="197" t="s">
        <v>12</v>
      </c>
      <c r="D17" s="197">
        <v>50</v>
      </c>
      <c r="E17" s="198"/>
      <c r="F17" s="199"/>
      <c r="G17" s="199"/>
      <c r="H17" s="348"/>
      <c r="I17" s="349"/>
      <c r="J17" s="334">
        <f>H17*(1+I17)</f>
        <v>0</v>
      </c>
      <c r="K17" s="335">
        <f t="shared" si="3"/>
        <v>0</v>
      </c>
      <c r="L17" s="335">
        <f t="shared" si="4"/>
        <v>0</v>
      </c>
      <c r="M17" s="597"/>
    </row>
    <row r="18" spans="1:13" ht="15" customHeight="1" thickBot="1" x14ac:dyDescent="0.3">
      <c r="A18" s="579" t="s">
        <v>35</v>
      </c>
      <c r="B18" s="580"/>
      <c r="C18" s="580"/>
      <c r="D18" s="580"/>
      <c r="E18" s="580"/>
      <c r="F18" s="580"/>
      <c r="G18" s="580"/>
      <c r="H18" s="580"/>
      <c r="I18" s="580"/>
      <c r="J18" s="581"/>
      <c r="K18" s="340">
        <f>SUM(K15:K17)</f>
        <v>0</v>
      </c>
      <c r="L18" s="350">
        <f>SUM(L15:L17)</f>
        <v>0</v>
      </c>
      <c r="M18" s="263"/>
    </row>
    <row r="19" spans="1:13" ht="14.45" customHeight="1" x14ac:dyDescent="0.25">
      <c r="A19" s="480" t="s">
        <v>381</v>
      </c>
      <c r="B19" s="481"/>
      <c r="C19" s="481"/>
      <c r="D19" s="481"/>
      <c r="E19" s="481"/>
      <c r="F19" s="481"/>
      <c r="G19" s="481"/>
      <c r="H19" s="481"/>
      <c r="I19" s="481"/>
      <c r="J19" s="481"/>
      <c r="K19" s="481"/>
      <c r="L19" s="599"/>
      <c r="M19" s="325"/>
    </row>
    <row r="20" spans="1:13" ht="15" customHeight="1" x14ac:dyDescent="0.25">
      <c r="A20" s="474" t="s">
        <v>382</v>
      </c>
      <c r="B20" s="476"/>
      <c r="C20" s="476"/>
      <c r="D20" s="476"/>
      <c r="E20" s="476"/>
      <c r="F20" s="476"/>
      <c r="G20" s="476"/>
      <c r="H20" s="476"/>
      <c r="I20" s="476"/>
      <c r="J20" s="476"/>
      <c r="K20" s="476"/>
      <c r="L20" s="593"/>
      <c r="M20" s="325"/>
    </row>
    <row r="21" spans="1:13" ht="48" x14ac:dyDescent="0.25">
      <c r="A21" s="351">
        <v>1</v>
      </c>
      <c r="B21" s="257" t="s">
        <v>383</v>
      </c>
      <c r="C21" s="351" t="s">
        <v>12</v>
      </c>
      <c r="D21" s="351">
        <v>20</v>
      </c>
      <c r="E21" s="351"/>
      <c r="F21" s="351"/>
      <c r="G21" s="351"/>
      <c r="H21" s="352"/>
      <c r="I21" s="353"/>
      <c r="J21" s="352">
        <f>H21*1.08</f>
        <v>0</v>
      </c>
      <c r="K21" s="352">
        <f>D21*H21</f>
        <v>0</v>
      </c>
      <c r="L21" s="352">
        <f>D21*J21</f>
        <v>0</v>
      </c>
      <c r="M21" s="597" t="s">
        <v>573</v>
      </c>
    </row>
    <row r="22" spans="1:13" ht="48.75" thickBot="1" x14ac:dyDescent="0.3">
      <c r="A22" s="351">
        <v>2</v>
      </c>
      <c r="B22" s="257" t="s">
        <v>384</v>
      </c>
      <c r="C22" s="351" t="s">
        <v>12</v>
      </c>
      <c r="D22" s="351">
        <v>20</v>
      </c>
      <c r="E22" s="351"/>
      <c r="F22" s="351"/>
      <c r="G22" s="351"/>
      <c r="H22" s="352"/>
      <c r="I22" s="353"/>
      <c r="J22" s="352">
        <f>H22*1.08</f>
        <v>0</v>
      </c>
      <c r="K22" s="352">
        <f>D22*H22</f>
        <v>0</v>
      </c>
      <c r="L22" s="352">
        <f>D22*J22</f>
        <v>0</v>
      </c>
      <c r="M22" s="597"/>
    </row>
    <row r="23" spans="1:13" ht="15.75" customHeight="1" thickBot="1" x14ac:dyDescent="0.3">
      <c r="A23" s="579" t="s">
        <v>35</v>
      </c>
      <c r="B23" s="580"/>
      <c r="C23" s="580"/>
      <c r="D23" s="580"/>
      <c r="E23" s="580"/>
      <c r="F23" s="580"/>
      <c r="G23" s="580"/>
      <c r="H23" s="580"/>
      <c r="I23" s="580"/>
      <c r="J23" s="581"/>
      <c r="K23" s="171">
        <f>SUM(K21:K22)</f>
        <v>0</v>
      </c>
      <c r="L23" s="171">
        <f>SUM(L21:L22)</f>
        <v>0</v>
      </c>
      <c r="M23" s="263"/>
    </row>
    <row r="24" spans="1:13" ht="15" customHeight="1" x14ac:dyDescent="0.25">
      <c r="A24" s="474" t="s">
        <v>385</v>
      </c>
      <c r="B24" s="476"/>
      <c r="C24" s="476"/>
      <c r="D24" s="476"/>
      <c r="E24" s="476"/>
      <c r="F24" s="476"/>
      <c r="G24" s="476"/>
      <c r="H24" s="476"/>
      <c r="I24" s="476"/>
      <c r="J24" s="476"/>
      <c r="K24" s="476"/>
      <c r="L24" s="593"/>
      <c r="M24" s="325"/>
    </row>
    <row r="25" spans="1:13" ht="15.75" thickBot="1" x14ac:dyDescent="0.3">
      <c r="A25" s="156"/>
      <c r="B25" s="476" t="s">
        <v>386</v>
      </c>
      <c r="C25" s="476"/>
      <c r="D25" s="476"/>
      <c r="E25" s="476"/>
      <c r="F25" s="476"/>
      <c r="G25" s="476"/>
      <c r="H25" s="476"/>
      <c r="I25" s="476"/>
      <c r="J25" s="476"/>
      <c r="K25" s="445"/>
      <c r="L25" s="598"/>
      <c r="M25" s="325"/>
    </row>
    <row r="26" spans="1:13" ht="72.75" thickBot="1" x14ac:dyDescent="0.3">
      <c r="A26" s="197">
        <v>1</v>
      </c>
      <c r="B26" s="347" t="s">
        <v>387</v>
      </c>
      <c r="C26" s="197" t="s">
        <v>12</v>
      </c>
      <c r="D26" s="197">
        <v>40</v>
      </c>
      <c r="E26" s="198"/>
      <c r="F26" s="199"/>
      <c r="G26" s="199"/>
      <c r="H26" s="200"/>
      <c r="I26" s="349"/>
      <c r="J26" s="334">
        <f>H26*(1+I26)</f>
        <v>0</v>
      </c>
      <c r="K26" s="354">
        <f>D26*H26</f>
        <v>0</v>
      </c>
      <c r="L26" s="355">
        <f>K26*(1+I26)</f>
        <v>0</v>
      </c>
      <c r="M26" s="215" t="s">
        <v>573</v>
      </c>
    </row>
    <row r="27" spans="1:13" ht="28.9" customHeight="1" x14ac:dyDescent="0.25">
      <c r="A27" s="600" t="s">
        <v>388</v>
      </c>
      <c r="B27" s="600"/>
      <c r="C27" s="600"/>
      <c r="D27" s="600"/>
      <c r="E27" s="600"/>
      <c r="F27" s="600"/>
      <c r="G27" s="600"/>
      <c r="H27" s="600"/>
      <c r="I27" s="600"/>
      <c r="J27" s="600"/>
      <c r="K27" s="600"/>
      <c r="L27" s="600"/>
      <c r="M27" s="263"/>
    </row>
    <row r="28" spans="1:13" ht="15" customHeight="1" thickBot="1" x14ac:dyDescent="0.3">
      <c r="A28" s="474" t="s">
        <v>563</v>
      </c>
      <c r="B28" s="476"/>
      <c r="C28" s="476"/>
      <c r="D28" s="476"/>
      <c r="E28" s="476"/>
      <c r="F28" s="476"/>
      <c r="G28" s="476"/>
      <c r="H28" s="476"/>
      <c r="I28" s="476"/>
      <c r="J28" s="476"/>
      <c r="K28" s="445"/>
      <c r="L28" s="598"/>
      <c r="M28" s="263"/>
    </row>
    <row r="29" spans="1:13" ht="72.75" thickBot="1" x14ac:dyDescent="0.3">
      <c r="A29" s="197">
        <v>1</v>
      </c>
      <c r="B29" s="347" t="s">
        <v>389</v>
      </c>
      <c r="C29" s="197" t="s">
        <v>12</v>
      </c>
      <c r="D29" s="197">
        <v>5</v>
      </c>
      <c r="E29" s="198"/>
      <c r="F29" s="199"/>
      <c r="G29" s="199"/>
      <c r="H29" s="200"/>
      <c r="I29" s="349"/>
      <c r="J29" s="334">
        <f>H29*(1+I29)</f>
        <v>0</v>
      </c>
      <c r="K29" s="354">
        <f>D29*H29</f>
        <v>0</v>
      </c>
      <c r="L29" s="355">
        <f>K29*(1+I29)</f>
        <v>0</v>
      </c>
      <c r="M29" s="215" t="s">
        <v>573</v>
      </c>
    </row>
    <row r="30" spans="1:13" ht="15.75" customHeight="1" thickBot="1" x14ac:dyDescent="0.3">
      <c r="A30" s="474" t="s">
        <v>390</v>
      </c>
      <c r="B30" s="476"/>
      <c r="C30" s="476"/>
      <c r="D30" s="476"/>
      <c r="E30" s="476"/>
      <c r="F30" s="476"/>
      <c r="G30" s="476"/>
      <c r="H30" s="476"/>
      <c r="I30" s="476"/>
      <c r="J30" s="476"/>
      <c r="K30" s="481"/>
      <c r="L30" s="599"/>
      <c r="M30" s="263"/>
    </row>
    <row r="31" spans="1:13" ht="132.75" thickBot="1" x14ac:dyDescent="0.3">
      <c r="A31" s="256"/>
      <c r="B31" s="216" t="s">
        <v>565</v>
      </c>
      <c r="C31" s="197" t="s">
        <v>12</v>
      </c>
      <c r="D31" s="197">
        <v>20</v>
      </c>
      <c r="E31" s="198"/>
      <c r="F31" s="198"/>
      <c r="G31" s="199"/>
      <c r="H31" s="200"/>
      <c r="I31" s="349"/>
      <c r="J31" s="334">
        <f>H31*(1+I31)</f>
        <v>0</v>
      </c>
      <c r="K31" s="356">
        <f>D31*H31</f>
        <v>0</v>
      </c>
      <c r="L31" s="356">
        <f>K31*(1+I31)</f>
        <v>0</v>
      </c>
      <c r="M31" s="215" t="s">
        <v>573</v>
      </c>
    </row>
    <row r="32" spans="1:13" ht="15.75" customHeight="1" x14ac:dyDescent="0.25">
      <c r="A32" s="601" t="s">
        <v>391</v>
      </c>
      <c r="B32" s="602"/>
      <c r="C32" s="602"/>
      <c r="D32" s="602"/>
      <c r="E32" s="602"/>
      <c r="F32" s="602"/>
      <c r="G32" s="602"/>
      <c r="H32" s="602"/>
      <c r="I32" s="602"/>
      <c r="J32" s="602"/>
      <c r="K32" s="602"/>
      <c r="L32" s="602"/>
      <c r="M32" s="325"/>
    </row>
    <row r="33" spans="1:13" ht="15" customHeight="1" x14ac:dyDescent="0.25">
      <c r="A33" s="576" t="s">
        <v>392</v>
      </c>
      <c r="B33" s="577"/>
      <c r="C33" s="577"/>
      <c r="D33" s="577"/>
      <c r="E33" s="577"/>
      <c r="F33" s="577"/>
      <c r="G33" s="577"/>
      <c r="H33" s="577"/>
      <c r="I33" s="577"/>
      <c r="J33" s="577"/>
      <c r="K33" s="577"/>
      <c r="L33" s="578"/>
      <c r="M33" s="325"/>
    </row>
    <row r="34" spans="1:13" ht="144" x14ac:dyDescent="0.25">
      <c r="A34" s="357">
        <v>1</v>
      </c>
      <c r="B34" s="215" t="s">
        <v>393</v>
      </c>
      <c r="C34" s="358" t="s">
        <v>12</v>
      </c>
      <c r="D34" s="358">
        <v>20</v>
      </c>
      <c r="E34" s="358"/>
      <c r="F34" s="358"/>
      <c r="G34" s="358"/>
      <c r="H34" s="359"/>
      <c r="I34" s="360"/>
      <c r="J34" s="361">
        <f>H34*(1+I34)</f>
        <v>0</v>
      </c>
      <c r="K34" s="361">
        <f>D34*H34</f>
        <v>0</v>
      </c>
      <c r="L34" s="361">
        <f>K34*(1+I34)</f>
        <v>0</v>
      </c>
      <c r="M34" s="215" t="s">
        <v>573</v>
      </c>
    </row>
    <row r="35" spans="1:13" ht="171" customHeight="1" x14ac:dyDescent="0.25">
      <c r="A35" s="357">
        <v>2</v>
      </c>
      <c r="B35" s="215" t="s">
        <v>394</v>
      </c>
      <c r="C35" s="358" t="s">
        <v>12</v>
      </c>
      <c r="D35" s="197">
        <v>20</v>
      </c>
      <c r="E35" s="362"/>
      <c r="F35" s="198"/>
      <c r="G35" s="362"/>
      <c r="H35" s="359"/>
      <c r="I35" s="201"/>
      <c r="J35" s="361">
        <f>H35*(1+I35)</f>
        <v>0</v>
      </c>
      <c r="K35" s="361">
        <f>D35*H35</f>
        <v>0</v>
      </c>
      <c r="L35" s="361">
        <f>K35*(1+I35)</f>
        <v>0</v>
      </c>
      <c r="M35" s="215" t="s">
        <v>573</v>
      </c>
    </row>
    <row r="36" spans="1:13" ht="156" customHeight="1" x14ac:dyDescent="0.25">
      <c r="A36" s="357">
        <v>3</v>
      </c>
      <c r="B36" s="380" t="s">
        <v>564</v>
      </c>
      <c r="C36" s="358" t="s">
        <v>12</v>
      </c>
      <c r="D36" s="197">
        <v>20</v>
      </c>
      <c r="E36" s="362"/>
      <c r="F36" s="198"/>
      <c r="G36" s="362"/>
      <c r="H36" s="359"/>
      <c r="I36" s="201"/>
      <c r="J36" s="361">
        <f>H36*(1+I36)</f>
        <v>0</v>
      </c>
      <c r="K36" s="361">
        <f>D36*H36</f>
        <v>0</v>
      </c>
      <c r="L36" s="361">
        <f>K36*(1+I36)</f>
        <v>0</v>
      </c>
      <c r="M36" s="263"/>
    </row>
    <row r="37" spans="1:13" ht="155.25" customHeight="1" x14ac:dyDescent="0.25">
      <c r="A37" s="357">
        <v>4</v>
      </c>
      <c r="B37" s="84" t="s">
        <v>395</v>
      </c>
      <c r="C37" s="358" t="s">
        <v>12</v>
      </c>
      <c r="D37" s="197">
        <v>20</v>
      </c>
      <c r="E37" s="362"/>
      <c r="F37" s="198"/>
      <c r="G37" s="362"/>
      <c r="H37" s="359"/>
      <c r="I37" s="201"/>
      <c r="J37" s="361">
        <f>H37*(1+I37)</f>
        <v>0</v>
      </c>
      <c r="K37" s="361">
        <f>D37*H37</f>
        <v>0</v>
      </c>
      <c r="L37" s="361">
        <f>K37*(1+I37)</f>
        <v>0</v>
      </c>
      <c r="M37" s="215" t="s">
        <v>573</v>
      </c>
    </row>
    <row r="38" spans="1:13" ht="24.75" customHeight="1" x14ac:dyDescent="0.25">
      <c r="A38" s="573" t="s">
        <v>35</v>
      </c>
      <c r="B38" s="574"/>
      <c r="C38" s="574"/>
      <c r="D38" s="574"/>
      <c r="E38" s="574"/>
      <c r="F38" s="574"/>
      <c r="G38" s="574"/>
      <c r="H38" s="574"/>
      <c r="I38" s="575"/>
      <c r="J38" s="363"/>
      <c r="K38" s="364">
        <f>SUM(K34:K37)</f>
        <v>0</v>
      </c>
      <c r="L38" s="364">
        <f>SUM(L34:L37)</f>
        <v>0</v>
      </c>
      <c r="M38" s="263"/>
    </row>
    <row r="39" spans="1:13" ht="15" customHeight="1" x14ac:dyDescent="0.25">
      <c r="A39" s="576" t="s">
        <v>396</v>
      </c>
      <c r="B39" s="577"/>
      <c r="C39" s="577"/>
      <c r="D39" s="577"/>
      <c r="E39" s="577"/>
      <c r="F39" s="577"/>
      <c r="G39" s="577"/>
      <c r="H39" s="577"/>
      <c r="I39" s="577"/>
      <c r="J39" s="577"/>
      <c r="K39" s="577"/>
      <c r="L39" s="578"/>
      <c r="M39" s="263"/>
    </row>
    <row r="40" spans="1:13" ht="84" x14ac:dyDescent="0.25">
      <c r="A40" s="197">
        <v>1</v>
      </c>
      <c r="B40" s="365" t="s">
        <v>397</v>
      </c>
      <c r="C40" s="366" t="s">
        <v>12</v>
      </c>
      <c r="D40" s="367">
        <v>300</v>
      </c>
      <c r="E40" s="368"/>
      <c r="F40" s="327"/>
      <c r="G40" s="369"/>
      <c r="H40" s="370"/>
      <c r="I40" s="371"/>
      <c r="J40" s="370">
        <f>H40*(1+I40)</f>
        <v>0</v>
      </c>
      <c r="K40" s="370">
        <f>D40*H40</f>
        <v>0</v>
      </c>
      <c r="L40" s="370">
        <f>K40*(1+I40)</f>
        <v>0</v>
      </c>
      <c r="M40" s="597" t="s">
        <v>573</v>
      </c>
    </row>
    <row r="41" spans="1:13" x14ac:dyDescent="0.25">
      <c r="A41" s="197">
        <v>2</v>
      </c>
      <c r="B41" s="372" t="s">
        <v>398</v>
      </c>
      <c r="C41" s="197" t="s">
        <v>12</v>
      </c>
      <c r="D41" s="197">
        <v>30</v>
      </c>
      <c r="E41" s="198"/>
      <c r="F41" s="199"/>
      <c r="G41" s="199"/>
      <c r="H41" s="361"/>
      <c r="I41" s="201"/>
      <c r="J41" s="370">
        <f t="shared" ref="J41:J43" si="5">H41*(1+I41)</f>
        <v>0</v>
      </c>
      <c r="K41" s="370">
        <f t="shared" ref="K41:K43" si="6">D41*H41</f>
        <v>0</v>
      </c>
      <c r="L41" s="370">
        <f t="shared" ref="L41:L43" si="7">K41*(1+I41)</f>
        <v>0</v>
      </c>
      <c r="M41" s="597"/>
    </row>
    <row r="42" spans="1:13" ht="45.75" customHeight="1" x14ac:dyDescent="0.25">
      <c r="A42" s="197">
        <v>3</v>
      </c>
      <c r="B42" s="157" t="s">
        <v>399</v>
      </c>
      <c r="C42" s="197" t="s">
        <v>12</v>
      </c>
      <c r="D42" s="197">
        <v>150</v>
      </c>
      <c r="E42" s="198"/>
      <c r="F42" s="199"/>
      <c r="G42" s="199"/>
      <c r="H42" s="361"/>
      <c r="I42" s="201"/>
      <c r="J42" s="370">
        <f t="shared" si="5"/>
        <v>0</v>
      </c>
      <c r="K42" s="370">
        <f t="shared" si="6"/>
        <v>0</v>
      </c>
      <c r="L42" s="370">
        <f t="shared" si="7"/>
        <v>0</v>
      </c>
      <c r="M42" s="597"/>
    </row>
    <row r="43" spans="1:13" ht="33.75" customHeight="1" thickBot="1" x14ac:dyDescent="0.3">
      <c r="A43" s="197">
        <v>4</v>
      </c>
      <c r="B43" s="157" t="s">
        <v>400</v>
      </c>
      <c r="C43" s="197" t="s">
        <v>12</v>
      </c>
      <c r="D43" s="197">
        <v>20</v>
      </c>
      <c r="E43" s="198"/>
      <c r="F43" s="199"/>
      <c r="G43" s="199"/>
      <c r="H43" s="361"/>
      <c r="I43" s="201"/>
      <c r="J43" s="370">
        <f t="shared" si="5"/>
        <v>0</v>
      </c>
      <c r="K43" s="370">
        <f t="shared" si="6"/>
        <v>0</v>
      </c>
      <c r="L43" s="370">
        <f t="shared" si="7"/>
        <v>0</v>
      </c>
      <c r="M43" s="597"/>
    </row>
    <row r="44" spans="1:13" ht="15.75" thickBot="1" x14ac:dyDescent="0.3">
      <c r="A44" s="579"/>
      <c r="B44" s="580"/>
      <c r="C44" s="580"/>
      <c r="D44" s="580"/>
      <c r="E44" s="580"/>
      <c r="F44" s="580"/>
      <c r="G44" s="580"/>
      <c r="H44" s="580"/>
      <c r="I44" s="580"/>
      <c r="J44" s="581"/>
      <c r="K44" s="171">
        <f>SUM(K40:K43)</f>
        <v>0</v>
      </c>
      <c r="L44" s="171">
        <f>SUM(L40:L43)</f>
        <v>0</v>
      </c>
      <c r="M44" s="263"/>
    </row>
    <row r="45" spans="1:13" ht="15.75" customHeight="1" thickBot="1" x14ac:dyDescent="0.3">
      <c r="A45" s="576" t="s">
        <v>401</v>
      </c>
      <c r="B45" s="577"/>
      <c r="C45" s="577"/>
      <c r="D45" s="577"/>
      <c r="E45" s="577"/>
      <c r="F45" s="577"/>
      <c r="G45" s="577"/>
      <c r="H45" s="577"/>
      <c r="I45" s="577"/>
      <c r="J45" s="577"/>
      <c r="K45" s="582"/>
      <c r="L45" s="583"/>
      <c r="M45" s="325"/>
    </row>
    <row r="46" spans="1:13" ht="108.75" thickBot="1" x14ac:dyDescent="0.3">
      <c r="A46" s="197">
        <v>1</v>
      </c>
      <c r="B46" s="215" t="s">
        <v>402</v>
      </c>
      <c r="C46" s="197" t="s">
        <v>12</v>
      </c>
      <c r="D46" s="197">
        <v>10</v>
      </c>
      <c r="E46" s="362"/>
      <c r="F46" s="198"/>
      <c r="G46" s="362"/>
      <c r="H46" s="373"/>
      <c r="I46" s="201"/>
      <c r="J46" s="334">
        <f>H46*(1+I46)</f>
        <v>0</v>
      </c>
      <c r="K46" s="340">
        <f>D46*H46</f>
        <v>0</v>
      </c>
      <c r="L46" s="356">
        <f>K46*(1+I46)</f>
        <v>0</v>
      </c>
      <c r="M46" s="215" t="s">
        <v>573</v>
      </c>
    </row>
    <row r="47" spans="1:13" ht="27.75" customHeight="1" thickBot="1" x14ac:dyDescent="0.3">
      <c r="A47" s="374"/>
      <c r="B47" s="375"/>
      <c r="C47" s="376"/>
      <c r="D47" s="376"/>
      <c r="E47" s="376"/>
      <c r="F47" s="376"/>
      <c r="G47" s="376"/>
      <c r="H47" s="377"/>
      <c r="I47" s="584" t="s">
        <v>35</v>
      </c>
      <c r="J47" s="585"/>
      <c r="K47" s="378">
        <f>SUM(K46+K44+K38+K31+K29+K26+K23+K18+K12+K4)</f>
        <v>0</v>
      </c>
      <c r="L47" s="378">
        <f>SUM(L46+L44+L38+L31+L29+L26+L23+L18+L12+L4)</f>
        <v>0</v>
      </c>
      <c r="M47" s="263"/>
    </row>
    <row r="48" spans="1:13" x14ac:dyDescent="0.25">
      <c r="A48" s="586" t="s">
        <v>403</v>
      </c>
      <c r="B48" s="587"/>
      <c r="C48" s="587"/>
      <c r="D48" s="587"/>
      <c r="E48" s="587"/>
      <c r="F48" s="587"/>
      <c r="G48" s="587"/>
      <c r="H48" s="587"/>
      <c r="I48" s="587"/>
      <c r="J48" s="588"/>
      <c r="K48" s="379"/>
      <c r="L48" s="379"/>
      <c r="M48" s="263"/>
    </row>
    <row r="49" spans="1:13" ht="17.25" customHeight="1" x14ac:dyDescent="0.25">
      <c r="A49" s="567" t="s">
        <v>197</v>
      </c>
      <c r="B49" s="568"/>
      <c r="C49" s="568"/>
      <c r="D49" s="568"/>
      <c r="E49" s="568"/>
      <c r="F49" s="568"/>
      <c r="G49" s="568"/>
      <c r="H49" s="568"/>
      <c r="I49" s="568"/>
      <c r="J49" s="569"/>
      <c r="K49" s="379"/>
      <c r="L49" s="379"/>
      <c r="M49" s="263"/>
    </row>
    <row r="50" spans="1:13" x14ac:dyDescent="0.25">
      <c r="A50" s="567" t="s">
        <v>198</v>
      </c>
      <c r="B50" s="568"/>
      <c r="C50" s="568"/>
      <c r="D50" s="568"/>
      <c r="E50" s="568"/>
      <c r="F50" s="568"/>
      <c r="G50" s="568"/>
      <c r="H50" s="568"/>
      <c r="I50" s="568"/>
      <c r="J50" s="569"/>
      <c r="K50" s="379"/>
      <c r="L50" s="379"/>
      <c r="M50" s="263"/>
    </row>
    <row r="51" spans="1:13" ht="15.75" thickBot="1" x14ac:dyDescent="0.3">
      <c r="A51" s="570" t="s">
        <v>199</v>
      </c>
      <c r="B51" s="571"/>
      <c r="C51" s="571"/>
      <c r="D51" s="571"/>
      <c r="E51" s="571"/>
      <c r="F51" s="571"/>
      <c r="G51" s="571"/>
      <c r="H51" s="571"/>
      <c r="I51" s="571"/>
      <c r="J51" s="572"/>
      <c r="K51" s="379"/>
      <c r="L51" s="379"/>
      <c r="M51" s="263"/>
    </row>
    <row r="58" spans="1:13" x14ac:dyDescent="0.25">
      <c r="J58" s="117" t="s">
        <v>571</v>
      </c>
    </row>
  </sheetData>
  <mergeCells count="30">
    <mergeCell ref="M8:M11"/>
    <mergeCell ref="M15:M17"/>
    <mergeCell ref="M21:M22"/>
    <mergeCell ref="M40:M43"/>
    <mergeCell ref="B25:L25"/>
    <mergeCell ref="B14:L14"/>
    <mergeCell ref="A18:J18"/>
    <mergeCell ref="A19:L19"/>
    <mergeCell ref="A20:L20"/>
    <mergeCell ref="A23:J23"/>
    <mergeCell ref="A24:L24"/>
    <mergeCell ref="A27:L27"/>
    <mergeCell ref="A28:L28"/>
    <mergeCell ref="A30:L30"/>
    <mergeCell ref="A32:L32"/>
    <mergeCell ref="A33:L33"/>
    <mergeCell ref="A3:L3"/>
    <mergeCell ref="A6:L6"/>
    <mergeCell ref="A7:L7"/>
    <mergeCell ref="I12:J12"/>
    <mergeCell ref="A13:L13"/>
    <mergeCell ref="A49:J49"/>
    <mergeCell ref="A50:J50"/>
    <mergeCell ref="A51:J51"/>
    <mergeCell ref="A38:I38"/>
    <mergeCell ref="A39:L39"/>
    <mergeCell ref="A44:J44"/>
    <mergeCell ref="A45:L45"/>
    <mergeCell ref="I47:J47"/>
    <mergeCell ref="A48:J48"/>
  </mergeCells>
  <pageMargins left="0.70866141732283472" right="0.70866141732283472" top="0.74803149606299213" bottom="0.74803149606299213" header="0.31496062992125984" footer="0.31496062992125984"/>
  <pageSetup paperSize="9" scale="85" orientation="landscape" horizontalDpi="300" verticalDpi="300" r:id="rId1"/>
  <headerFooter>
    <oddHeader>&amp;LSprawa nr 125/2023&amp;C&amp;"-,Pogrubiony"FORMULARZ CENOWY - zadnia 19 - 28&amp;RZaąłcznik nr 2 do SWZ</oddHeader>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B2F33-E428-4DD0-BB1E-0258BA676EE8}">
  <sheetPr>
    <tabColor rgb="FF92D050"/>
  </sheetPr>
  <dimension ref="A1:P78"/>
  <sheetViews>
    <sheetView tabSelected="1" view="pageLayout" topLeftCell="A70" zoomScale="130" zoomScaleNormal="100" zoomScaleSheetLayoutView="82" zoomScalePageLayoutView="130" workbookViewId="0">
      <selection activeCell="M68" sqref="M68"/>
    </sheetView>
  </sheetViews>
  <sheetFormatPr defaultRowHeight="15" x14ac:dyDescent="0.25"/>
  <cols>
    <col min="1" max="1" width="4.140625" customWidth="1"/>
    <col min="2" max="2" width="58.7109375" customWidth="1"/>
    <col min="3" max="3" width="3.42578125" bestFit="1" customWidth="1"/>
    <col min="4" max="4" width="6.140625" customWidth="1"/>
    <col min="5" max="5" width="5.28515625" customWidth="1"/>
    <col min="6" max="6" width="7" customWidth="1"/>
    <col min="7" max="7" width="6.7109375" customWidth="1"/>
    <col min="8" max="8" width="5.42578125" customWidth="1"/>
    <col min="9" max="9" width="5.140625" customWidth="1"/>
    <col min="10" max="10" width="7.140625" customWidth="1"/>
    <col min="11" max="11" width="8.42578125" customWidth="1"/>
    <col min="12" max="12" width="7.140625" customWidth="1"/>
    <col min="13" max="13" width="7.5703125" style="142" customWidth="1"/>
    <col min="15" max="16" width="15.42578125" bestFit="1" customWidth="1"/>
  </cols>
  <sheetData>
    <row r="1" spans="1:13" ht="135" x14ac:dyDescent="0.25">
      <c r="A1" s="10" t="s">
        <v>0</v>
      </c>
      <c r="B1" s="10" t="s">
        <v>1</v>
      </c>
      <c r="C1" s="10" t="s">
        <v>2</v>
      </c>
      <c r="D1" s="10" t="s">
        <v>3</v>
      </c>
      <c r="E1" s="10" t="s">
        <v>4</v>
      </c>
      <c r="F1" s="10" t="s">
        <v>366</v>
      </c>
      <c r="G1" s="10" t="s">
        <v>367</v>
      </c>
      <c r="H1" s="10" t="s">
        <v>5</v>
      </c>
      <c r="I1" s="10" t="s">
        <v>6</v>
      </c>
      <c r="J1" s="10" t="s">
        <v>7</v>
      </c>
      <c r="K1" s="10" t="s">
        <v>8</v>
      </c>
      <c r="L1" s="11" t="s">
        <v>9</v>
      </c>
      <c r="M1" s="381" t="s">
        <v>572</v>
      </c>
    </row>
    <row r="2" spans="1:13" x14ac:dyDescent="0.25">
      <c r="A2" s="10">
        <v>1</v>
      </c>
      <c r="B2" s="10">
        <v>2</v>
      </c>
      <c r="C2" s="10">
        <v>3</v>
      </c>
      <c r="D2" s="10">
        <v>4</v>
      </c>
      <c r="E2" s="10">
        <v>5</v>
      </c>
      <c r="F2" s="10">
        <v>6</v>
      </c>
      <c r="G2" s="10">
        <v>7</v>
      </c>
      <c r="H2" s="10">
        <v>8</v>
      </c>
      <c r="I2" s="10">
        <v>9</v>
      </c>
      <c r="J2" s="10">
        <v>10</v>
      </c>
      <c r="K2" s="10">
        <v>11</v>
      </c>
      <c r="L2" s="11">
        <v>12</v>
      </c>
      <c r="M2" s="381">
        <v>13</v>
      </c>
    </row>
    <row r="3" spans="1:13" ht="14.45" customHeight="1" x14ac:dyDescent="0.25">
      <c r="A3" s="631" t="s">
        <v>404</v>
      </c>
      <c r="B3" s="629"/>
      <c r="C3" s="629"/>
      <c r="D3" s="629"/>
      <c r="E3" s="629"/>
      <c r="F3" s="629"/>
      <c r="G3" s="629"/>
      <c r="H3" s="629"/>
      <c r="I3" s="629"/>
      <c r="J3" s="629"/>
      <c r="K3" s="629"/>
      <c r="L3" s="630"/>
      <c r="M3" s="382"/>
    </row>
    <row r="4" spans="1:13" ht="15.75" customHeight="1" thickBot="1" x14ac:dyDescent="0.3">
      <c r="A4" s="535" t="s">
        <v>405</v>
      </c>
      <c r="B4" s="536"/>
      <c r="C4" s="536"/>
      <c r="D4" s="536"/>
      <c r="E4" s="536"/>
      <c r="F4" s="536"/>
      <c r="G4" s="536"/>
      <c r="H4" s="536"/>
      <c r="I4" s="536"/>
      <c r="J4" s="536"/>
      <c r="K4" s="632"/>
      <c r="L4" s="633"/>
      <c r="M4" s="382"/>
    </row>
    <row r="5" spans="1:13" ht="84.75" customHeight="1" thickBot="1" x14ac:dyDescent="0.3">
      <c r="A5" s="383">
        <v>1</v>
      </c>
      <c r="B5" s="384" t="s">
        <v>406</v>
      </c>
      <c r="C5" s="272" t="s">
        <v>12</v>
      </c>
      <c r="D5" s="272">
        <v>5</v>
      </c>
      <c r="E5" s="385"/>
      <c r="F5" s="150"/>
      <c r="G5" s="150"/>
      <c r="H5" s="279"/>
      <c r="I5" s="386"/>
      <c r="J5" s="147">
        <f>H5*(1+I5)</f>
        <v>0</v>
      </c>
      <c r="K5" s="119">
        <f>D5*H5</f>
        <v>0</v>
      </c>
      <c r="L5" s="99">
        <f>K5*(1+I5)</f>
        <v>0</v>
      </c>
      <c r="M5" s="387"/>
    </row>
    <row r="6" spans="1:13" ht="15" customHeight="1" x14ac:dyDescent="0.25">
      <c r="A6" s="421" t="s">
        <v>408</v>
      </c>
      <c r="B6" s="422"/>
      <c r="C6" s="422"/>
      <c r="D6" s="422"/>
      <c r="E6" s="422"/>
      <c r="F6" s="422"/>
      <c r="G6" s="422"/>
      <c r="H6" s="422"/>
      <c r="I6" s="422"/>
      <c r="J6" s="422"/>
      <c r="K6" s="536"/>
      <c r="L6" s="608"/>
      <c r="M6" s="382"/>
    </row>
    <row r="7" spans="1:13" ht="15" customHeight="1" thickBot="1" x14ac:dyDescent="0.3">
      <c r="A7" s="421" t="s">
        <v>409</v>
      </c>
      <c r="B7" s="422"/>
      <c r="C7" s="422"/>
      <c r="D7" s="422"/>
      <c r="E7" s="422"/>
      <c r="F7" s="422"/>
      <c r="G7" s="422"/>
      <c r="H7" s="422"/>
      <c r="I7" s="422"/>
      <c r="J7" s="422"/>
      <c r="K7" s="629"/>
      <c r="L7" s="630"/>
      <c r="M7" s="382"/>
    </row>
    <row r="8" spans="1:13" ht="75.75" customHeight="1" thickBot="1" x14ac:dyDescent="0.3">
      <c r="A8" s="272">
        <v>1</v>
      </c>
      <c r="B8" s="388" t="s">
        <v>410</v>
      </c>
      <c r="C8" s="272" t="s">
        <v>12</v>
      </c>
      <c r="D8" s="272">
        <v>50</v>
      </c>
      <c r="E8" s="150"/>
      <c r="F8" s="150"/>
      <c r="G8" s="150"/>
      <c r="H8" s="279"/>
      <c r="I8" s="386"/>
      <c r="J8" s="147">
        <f>H8*(1+I8)</f>
        <v>0</v>
      </c>
      <c r="K8" s="119">
        <f>D8*H8</f>
        <v>0</v>
      </c>
      <c r="L8" s="99">
        <f>K8*(1+I8)</f>
        <v>0</v>
      </c>
      <c r="M8" s="205"/>
    </row>
    <row r="9" spans="1:13" ht="14.45" customHeight="1" x14ac:dyDescent="0.25">
      <c r="A9" s="421" t="s">
        <v>411</v>
      </c>
      <c r="B9" s="422"/>
      <c r="C9" s="422"/>
      <c r="D9" s="422"/>
      <c r="E9" s="422"/>
      <c r="F9" s="422"/>
      <c r="G9" s="422"/>
      <c r="H9" s="422"/>
      <c r="I9" s="422"/>
      <c r="J9" s="422"/>
      <c r="K9" s="536"/>
      <c r="L9" s="608"/>
      <c r="M9" s="205"/>
    </row>
    <row r="10" spans="1:13" ht="14.45" customHeight="1" thickBot="1" x14ac:dyDescent="0.3">
      <c r="A10" s="421" t="s">
        <v>412</v>
      </c>
      <c r="B10" s="422"/>
      <c r="C10" s="422"/>
      <c r="D10" s="422"/>
      <c r="E10" s="422"/>
      <c r="F10" s="422"/>
      <c r="G10" s="422"/>
      <c r="H10" s="422"/>
      <c r="I10" s="422"/>
      <c r="J10" s="422"/>
      <c r="K10" s="629"/>
      <c r="L10" s="630"/>
      <c r="M10" s="205"/>
    </row>
    <row r="11" spans="1:13" ht="73.5" thickBot="1" x14ac:dyDescent="0.3">
      <c r="A11" s="149">
        <v>1</v>
      </c>
      <c r="B11" s="384" t="s">
        <v>413</v>
      </c>
      <c r="C11" s="272" t="s">
        <v>12</v>
      </c>
      <c r="D11" s="272">
        <v>40</v>
      </c>
      <c r="E11" s="150"/>
      <c r="F11" s="150"/>
      <c r="G11" s="389"/>
      <c r="H11" s="279"/>
      <c r="I11" s="386"/>
      <c r="J11" s="147">
        <f>H11*(1+I11)</f>
        <v>0</v>
      </c>
      <c r="K11" s="119">
        <f>D11*H11</f>
        <v>0</v>
      </c>
      <c r="L11" s="99">
        <f>K11*(1+I11)</f>
        <v>0</v>
      </c>
      <c r="M11" s="390" t="s">
        <v>573</v>
      </c>
    </row>
    <row r="12" spans="1:13" ht="15.75" thickBot="1" x14ac:dyDescent="0.3">
      <c r="A12" s="115" t="s">
        <v>581</v>
      </c>
      <c r="B12" s="289"/>
      <c r="C12" s="29"/>
      <c r="D12" s="29"/>
      <c r="E12" s="29"/>
      <c r="F12" s="29"/>
      <c r="G12" s="29"/>
      <c r="H12" s="29"/>
      <c r="I12" s="29"/>
      <c r="J12" s="29"/>
      <c r="K12" s="272"/>
      <c r="L12" s="272"/>
      <c r="M12" s="205"/>
    </row>
    <row r="13" spans="1:13" ht="102.75" customHeight="1" thickBot="1" x14ac:dyDescent="0.3">
      <c r="A13" s="391"/>
      <c r="B13" s="54" t="s">
        <v>566</v>
      </c>
      <c r="C13" s="29" t="s">
        <v>12</v>
      </c>
      <c r="D13" s="29">
        <v>25</v>
      </c>
      <c r="E13" s="31"/>
      <c r="F13" s="31"/>
      <c r="G13" s="31"/>
      <c r="H13" s="51"/>
      <c r="I13" s="89"/>
      <c r="J13" s="392">
        <f>H13*(1+I13)</f>
        <v>0</v>
      </c>
      <c r="K13" s="119">
        <f>D13*H13</f>
        <v>0</v>
      </c>
      <c r="L13" s="99">
        <f>K13*(1+I13)</f>
        <v>0</v>
      </c>
      <c r="M13" s="390" t="s">
        <v>573</v>
      </c>
    </row>
    <row r="14" spans="1:13" ht="15.75" thickBot="1" x14ac:dyDescent="0.3">
      <c r="A14" s="634" t="s">
        <v>35</v>
      </c>
      <c r="B14" s="635"/>
      <c r="C14" s="635"/>
      <c r="D14" s="635"/>
      <c r="E14" s="635"/>
      <c r="F14" s="635"/>
      <c r="G14" s="635"/>
      <c r="H14" s="635"/>
      <c r="I14" s="635"/>
      <c r="J14" s="636"/>
      <c r="K14" s="80">
        <f>SUM(K11:K13)</f>
        <v>0</v>
      </c>
      <c r="L14" s="80">
        <f>SUM(L11:L13)</f>
        <v>0</v>
      </c>
      <c r="M14" s="205"/>
    </row>
    <row r="15" spans="1:13" ht="14.45" customHeight="1" x14ac:dyDescent="0.25">
      <c r="A15" s="637" t="s">
        <v>414</v>
      </c>
      <c r="B15" s="638"/>
      <c r="C15" s="638"/>
      <c r="D15" s="638"/>
      <c r="E15" s="638"/>
      <c r="F15" s="638"/>
      <c r="G15" s="638"/>
      <c r="H15" s="638"/>
      <c r="I15" s="638"/>
      <c r="J15" s="638"/>
      <c r="K15" s="638"/>
      <c r="L15" s="639"/>
      <c r="M15" s="382"/>
    </row>
    <row r="16" spans="1:13" ht="15" customHeight="1" thickBot="1" x14ac:dyDescent="0.3">
      <c r="A16" s="631" t="s">
        <v>415</v>
      </c>
      <c r="B16" s="629"/>
      <c r="C16" s="629"/>
      <c r="D16" s="629"/>
      <c r="E16" s="629"/>
      <c r="F16" s="629"/>
      <c r="G16" s="629"/>
      <c r="H16" s="629"/>
      <c r="I16" s="629"/>
      <c r="J16" s="629"/>
      <c r="K16" s="629"/>
      <c r="L16" s="630"/>
      <c r="M16" s="382"/>
    </row>
    <row r="17" spans="1:13" ht="54.75" thickBot="1" x14ac:dyDescent="0.3">
      <c r="A17" s="29">
        <v>1</v>
      </c>
      <c r="B17" s="28" t="s">
        <v>416</v>
      </c>
      <c r="C17" s="29" t="s">
        <v>12</v>
      </c>
      <c r="D17" s="29">
        <v>5</v>
      </c>
      <c r="E17" s="31"/>
      <c r="F17" s="73"/>
      <c r="G17" s="31"/>
      <c r="H17" s="51"/>
      <c r="I17" s="89"/>
      <c r="J17" s="74">
        <f>H17*(1+I17)</f>
        <v>0</v>
      </c>
      <c r="K17" s="119">
        <f>D17*H17</f>
        <v>0</v>
      </c>
      <c r="L17" s="99">
        <f>K17*(1+I17)</f>
        <v>0</v>
      </c>
      <c r="M17" s="172"/>
    </row>
    <row r="18" spans="1:13" ht="15" customHeight="1" x14ac:dyDescent="0.25">
      <c r="A18" s="421" t="s">
        <v>417</v>
      </c>
      <c r="B18" s="422"/>
      <c r="C18" s="422"/>
      <c r="D18" s="422"/>
      <c r="E18" s="422"/>
      <c r="F18" s="422"/>
      <c r="G18" s="422"/>
      <c r="H18" s="422"/>
      <c r="I18" s="422"/>
      <c r="J18" s="422"/>
      <c r="K18" s="422"/>
      <c r="L18" s="618"/>
      <c r="M18" s="382"/>
    </row>
    <row r="19" spans="1:13" ht="15.75" customHeight="1" thickBot="1" x14ac:dyDescent="0.3">
      <c r="A19" s="421" t="s">
        <v>418</v>
      </c>
      <c r="B19" s="606"/>
      <c r="C19" s="606"/>
      <c r="D19" s="606"/>
      <c r="E19" s="606"/>
      <c r="F19" s="606"/>
      <c r="G19" s="606"/>
      <c r="H19" s="606"/>
      <c r="I19" s="606"/>
      <c r="J19" s="606"/>
      <c r="K19" s="606"/>
      <c r="L19" s="607"/>
      <c r="M19" s="382"/>
    </row>
    <row r="20" spans="1:13" ht="27.75" thickBot="1" x14ac:dyDescent="0.3">
      <c r="A20" s="29">
        <v>1</v>
      </c>
      <c r="B20" s="28" t="s">
        <v>419</v>
      </c>
      <c r="C20" s="29" t="s">
        <v>12</v>
      </c>
      <c r="D20" s="29">
        <v>10</v>
      </c>
      <c r="E20" s="31"/>
      <c r="F20" s="73"/>
      <c r="G20" s="31"/>
      <c r="H20" s="51"/>
      <c r="I20" s="89"/>
      <c r="J20" s="74">
        <f>H20*(1+I20)</f>
        <v>0</v>
      </c>
      <c r="K20" s="119">
        <f>D20*H20</f>
        <v>0</v>
      </c>
      <c r="L20" s="99">
        <f>K20*(1+I20)</f>
        <v>0</v>
      </c>
      <c r="M20" s="172"/>
    </row>
    <row r="21" spans="1:13" ht="15" customHeight="1" x14ac:dyDescent="0.25">
      <c r="A21" s="421" t="s">
        <v>420</v>
      </c>
      <c r="B21" s="422"/>
      <c r="C21" s="422"/>
      <c r="D21" s="422"/>
      <c r="E21" s="422"/>
      <c r="F21" s="422"/>
      <c r="G21" s="422"/>
      <c r="H21" s="422"/>
      <c r="I21" s="422"/>
      <c r="J21" s="422"/>
      <c r="K21" s="422"/>
      <c r="L21" s="618"/>
      <c r="M21" s="382"/>
    </row>
    <row r="22" spans="1:13" ht="15.75" customHeight="1" thickBot="1" x14ac:dyDescent="0.3">
      <c r="A22" s="421" t="s">
        <v>421</v>
      </c>
      <c r="B22" s="606"/>
      <c r="C22" s="606"/>
      <c r="D22" s="606"/>
      <c r="E22" s="606"/>
      <c r="F22" s="606"/>
      <c r="G22" s="606"/>
      <c r="H22" s="606"/>
      <c r="I22" s="606"/>
      <c r="J22" s="606"/>
      <c r="K22" s="606"/>
      <c r="L22" s="607"/>
      <c r="M22" s="382"/>
    </row>
    <row r="23" spans="1:13" ht="54.75" thickBot="1" x14ac:dyDescent="0.3">
      <c r="A23" s="29">
        <v>1</v>
      </c>
      <c r="B23" s="28" t="s">
        <v>422</v>
      </c>
      <c r="C23" s="29" t="s">
        <v>12</v>
      </c>
      <c r="D23" s="29">
        <v>10</v>
      </c>
      <c r="E23" s="31"/>
      <c r="F23" s="31"/>
      <c r="G23" s="31"/>
      <c r="H23" s="51"/>
      <c r="I23" s="89"/>
      <c r="J23" s="74">
        <f>H23*(1+I23)</f>
        <v>0</v>
      </c>
      <c r="K23" s="119">
        <f>D23*H23</f>
        <v>0</v>
      </c>
      <c r="L23" s="99">
        <f>K23*(1+I23)</f>
        <v>0</v>
      </c>
      <c r="M23" s="172"/>
    </row>
    <row r="24" spans="1:13" ht="15" customHeight="1" x14ac:dyDescent="0.25">
      <c r="A24" s="421" t="s">
        <v>423</v>
      </c>
      <c r="B24" s="422"/>
      <c r="C24" s="422"/>
      <c r="D24" s="422"/>
      <c r="E24" s="422"/>
      <c r="F24" s="422"/>
      <c r="G24" s="422"/>
      <c r="H24" s="422"/>
      <c r="I24" s="422"/>
      <c r="J24" s="422"/>
      <c r="K24" s="422"/>
      <c r="L24" s="618"/>
      <c r="M24" s="382"/>
    </row>
    <row r="25" spans="1:13" ht="15.75" customHeight="1" thickBot="1" x14ac:dyDescent="0.3">
      <c r="A25" s="421" t="s">
        <v>424</v>
      </c>
      <c r="B25" s="606"/>
      <c r="C25" s="606"/>
      <c r="D25" s="606"/>
      <c r="E25" s="606"/>
      <c r="F25" s="606"/>
      <c r="G25" s="606"/>
      <c r="H25" s="606"/>
      <c r="I25" s="606"/>
      <c r="J25" s="606"/>
      <c r="K25" s="606"/>
      <c r="L25" s="607"/>
      <c r="M25" s="382"/>
    </row>
    <row r="26" spans="1:13" ht="27.75" thickBot="1" x14ac:dyDescent="0.3">
      <c r="A26" s="29">
        <v>1</v>
      </c>
      <c r="B26" s="28" t="s">
        <v>425</v>
      </c>
      <c r="C26" s="29" t="s">
        <v>12</v>
      </c>
      <c r="D26" s="29">
        <v>50</v>
      </c>
      <c r="E26" s="31"/>
      <c r="F26" s="31"/>
      <c r="G26" s="31"/>
      <c r="H26" s="51"/>
      <c r="I26" s="89"/>
      <c r="J26" s="74">
        <f>H26*(1+I26)</f>
        <v>0</v>
      </c>
      <c r="K26" s="119">
        <f>D26*H26</f>
        <v>0</v>
      </c>
      <c r="L26" s="99">
        <f>K26*(1+I26)</f>
        <v>0</v>
      </c>
      <c r="M26" s="205"/>
    </row>
    <row r="27" spans="1:13" ht="15" customHeight="1" x14ac:dyDescent="0.25">
      <c r="A27" s="421" t="s">
        <v>426</v>
      </c>
      <c r="B27" s="422"/>
      <c r="C27" s="422"/>
      <c r="D27" s="422"/>
      <c r="E27" s="422"/>
      <c r="F27" s="422"/>
      <c r="G27" s="422"/>
      <c r="H27" s="422"/>
      <c r="I27" s="422"/>
      <c r="J27" s="422"/>
      <c r="K27" s="422"/>
      <c r="L27" s="618"/>
      <c r="M27" s="382"/>
    </row>
    <row r="28" spans="1:13" ht="15.75" customHeight="1" thickBot="1" x14ac:dyDescent="0.3">
      <c r="A28" s="421" t="s">
        <v>427</v>
      </c>
      <c r="B28" s="606"/>
      <c r="C28" s="606"/>
      <c r="D28" s="606"/>
      <c r="E28" s="606"/>
      <c r="F28" s="606"/>
      <c r="G28" s="606"/>
      <c r="H28" s="606"/>
      <c r="I28" s="606"/>
      <c r="J28" s="606"/>
      <c r="K28" s="606"/>
      <c r="L28" s="607"/>
      <c r="M28" s="382"/>
    </row>
    <row r="29" spans="1:13" ht="27.75" customHeight="1" thickBot="1" x14ac:dyDescent="0.3">
      <c r="A29" s="29">
        <v>1</v>
      </c>
      <c r="B29" s="28" t="s">
        <v>428</v>
      </c>
      <c r="C29" s="29" t="s">
        <v>12</v>
      </c>
      <c r="D29" s="29">
        <v>10</v>
      </c>
      <c r="E29" s="31"/>
      <c r="F29" s="31"/>
      <c r="G29" s="31"/>
      <c r="H29" s="51"/>
      <c r="I29" s="89"/>
      <c r="J29" s="74">
        <f>H29*(1+I29)</f>
        <v>0</v>
      </c>
      <c r="K29" s="119">
        <f>D29*H29</f>
        <v>0</v>
      </c>
      <c r="L29" s="99">
        <f>K29*(1+I29)</f>
        <v>0</v>
      </c>
      <c r="M29" s="205"/>
    </row>
    <row r="30" spans="1:13" ht="15" customHeight="1" x14ac:dyDescent="0.25">
      <c r="A30" s="421" t="s">
        <v>429</v>
      </c>
      <c r="B30" s="422"/>
      <c r="C30" s="422"/>
      <c r="D30" s="422"/>
      <c r="E30" s="422"/>
      <c r="F30" s="422"/>
      <c r="G30" s="422"/>
      <c r="H30" s="422"/>
      <c r="I30" s="422"/>
      <c r="J30" s="422"/>
      <c r="K30" s="422"/>
      <c r="L30" s="618"/>
      <c r="M30" s="382"/>
    </row>
    <row r="31" spans="1:13" ht="15.75" customHeight="1" thickBot="1" x14ac:dyDescent="0.3">
      <c r="A31" s="421" t="s">
        <v>430</v>
      </c>
      <c r="B31" s="606"/>
      <c r="C31" s="606"/>
      <c r="D31" s="606"/>
      <c r="E31" s="606"/>
      <c r="F31" s="606"/>
      <c r="G31" s="606"/>
      <c r="H31" s="606"/>
      <c r="I31" s="606"/>
      <c r="J31" s="606"/>
      <c r="K31" s="606"/>
      <c r="L31" s="607"/>
      <c r="M31" s="382"/>
    </row>
    <row r="32" spans="1:13" ht="41.25" thickBot="1" x14ac:dyDescent="0.3">
      <c r="A32" s="29">
        <v>1</v>
      </c>
      <c r="B32" s="28" t="s">
        <v>431</v>
      </c>
      <c r="C32" s="29" t="s">
        <v>12</v>
      </c>
      <c r="D32" s="29">
        <v>5</v>
      </c>
      <c r="E32" s="31"/>
      <c r="F32" s="31"/>
      <c r="G32" s="31"/>
      <c r="H32" s="51"/>
      <c r="I32" s="89"/>
      <c r="J32" s="74">
        <f>H32*(1+I32)</f>
        <v>0</v>
      </c>
      <c r="K32" s="119">
        <f>D32*H32</f>
        <v>0</v>
      </c>
      <c r="L32" s="99">
        <f>K32*(1+I32)</f>
        <v>0</v>
      </c>
      <c r="M32" s="172"/>
    </row>
    <row r="33" spans="1:13" ht="15" customHeight="1" x14ac:dyDescent="0.25">
      <c r="A33" s="421" t="s">
        <v>432</v>
      </c>
      <c r="B33" s="536"/>
      <c r="C33" s="536"/>
      <c r="D33" s="536"/>
      <c r="E33" s="536"/>
      <c r="F33" s="536"/>
      <c r="G33" s="536"/>
      <c r="H33" s="536"/>
      <c r="I33" s="536"/>
      <c r="J33" s="536"/>
      <c r="K33" s="536"/>
      <c r="L33" s="608"/>
      <c r="M33" s="382"/>
    </row>
    <row r="34" spans="1:13" ht="15.75" thickBot="1" x14ac:dyDescent="0.3">
      <c r="A34" s="421" t="s">
        <v>567</v>
      </c>
      <c r="B34" s="606"/>
      <c r="C34" s="606"/>
      <c r="D34" s="606"/>
      <c r="E34" s="606"/>
      <c r="F34" s="606"/>
      <c r="G34" s="606"/>
      <c r="H34" s="606"/>
      <c r="I34" s="606"/>
      <c r="J34" s="606"/>
      <c r="K34" s="606"/>
      <c r="L34" s="607"/>
      <c r="M34" s="382"/>
    </row>
    <row r="35" spans="1:13" ht="73.5" thickBot="1" x14ac:dyDescent="0.3">
      <c r="A35" s="29">
        <v>1</v>
      </c>
      <c r="B35" s="120" t="s">
        <v>433</v>
      </c>
      <c r="C35" s="87" t="s">
        <v>12</v>
      </c>
      <c r="D35" s="87">
        <v>20</v>
      </c>
      <c r="E35" s="88"/>
      <c r="F35" s="31"/>
      <c r="G35" s="88"/>
      <c r="H35" s="94"/>
      <c r="I35" s="98"/>
      <c r="J35" s="121">
        <f>H35*(1+I35)</f>
        <v>0</v>
      </c>
      <c r="K35" s="119">
        <f>D35*H35</f>
        <v>0</v>
      </c>
      <c r="L35" s="99">
        <f>K35*(1+I35)</f>
        <v>0</v>
      </c>
      <c r="M35" s="387" t="s">
        <v>573</v>
      </c>
    </row>
    <row r="36" spans="1:13" ht="15" customHeight="1" x14ac:dyDescent="0.25">
      <c r="A36" s="421" t="s">
        <v>434</v>
      </c>
      <c r="B36" s="422"/>
      <c r="C36" s="422"/>
      <c r="D36" s="422"/>
      <c r="E36" s="422"/>
      <c r="F36" s="422"/>
      <c r="G36" s="422"/>
      <c r="H36" s="422"/>
      <c r="I36" s="422"/>
      <c r="J36" s="422"/>
      <c r="K36" s="536"/>
      <c r="L36" s="608"/>
      <c r="M36" s="382"/>
    </row>
    <row r="37" spans="1:13" ht="15" customHeight="1" thickBot="1" x14ac:dyDescent="0.3">
      <c r="A37" s="421" t="s">
        <v>435</v>
      </c>
      <c r="B37" s="606"/>
      <c r="C37" s="606"/>
      <c r="D37" s="606"/>
      <c r="E37" s="606"/>
      <c r="F37" s="606"/>
      <c r="G37" s="606"/>
      <c r="H37" s="606"/>
      <c r="I37" s="606"/>
      <c r="J37" s="606"/>
      <c r="K37" s="606"/>
      <c r="L37" s="607"/>
      <c r="M37" s="382"/>
    </row>
    <row r="38" spans="1:13" ht="135.75" thickBot="1" x14ac:dyDescent="0.3">
      <c r="A38" s="29">
        <v>1</v>
      </c>
      <c r="B38" s="28" t="s">
        <v>436</v>
      </c>
      <c r="C38" s="29" t="s">
        <v>12</v>
      </c>
      <c r="D38" s="29">
        <v>50</v>
      </c>
      <c r="E38" s="31"/>
      <c r="F38" s="31"/>
      <c r="G38" s="31"/>
      <c r="H38" s="51"/>
      <c r="I38" s="89"/>
      <c r="J38" s="74">
        <f>H38*(1+I38)</f>
        <v>0</v>
      </c>
      <c r="K38" s="119">
        <f>D38*H38</f>
        <v>0</v>
      </c>
      <c r="L38" s="99">
        <f>K38*(1+I38)</f>
        <v>0</v>
      </c>
      <c r="M38" s="390"/>
    </row>
    <row r="39" spans="1:13" ht="15" customHeight="1" x14ac:dyDescent="0.25">
      <c r="A39" s="421" t="s">
        <v>437</v>
      </c>
      <c r="B39" s="422"/>
      <c r="C39" s="422"/>
      <c r="D39" s="422"/>
      <c r="E39" s="422"/>
      <c r="F39" s="422"/>
      <c r="G39" s="422"/>
      <c r="H39" s="422"/>
      <c r="I39" s="422"/>
      <c r="J39" s="422"/>
      <c r="K39" s="422"/>
      <c r="L39" s="618"/>
      <c r="M39" s="382"/>
    </row>
    <row r="40" spans="1:13" ht="15.75" customHeight="1" thickBot="1" x14ac:dyDescent="0.3">
      <c r="A40" s="421" t="s">
        <v>438</v>
      </c>
      <c r="B40" s="606"/>
      <c r="C40" s="606"/>
      <c r="D40" s="606"/>
      <c r="E40" s="606"/>
      <c r="F40" s="606"/>
      <c r="G40" s="606"/>
      <c r="H40" s="606"/>
      <c r="I40" s="606"/>
      <c r="J40" s="606"/>
      <c r="K40" s="606"/>
      <c r="L40" s="607"/>
      <c r="M40" s="382"/>
    </row>
    <row r="41" spans="1:13" ht="81.75" thickBot="1" x14ac:dyDescent="0.3">
      <c r="A41" s="29">
        <v>1</v>
      </c>
      <c r="B41" s="28" t="s">
        <v>439</v>
      </c>
      <c r="C41" s="29" t="s">
        <v>12</v>
      </c>
      <c r="D41" s="29">
        <v>50</v>
      </c>
      <c r="E41" s="31"/>
      <c r="F41" s="31" t="s">
        <v>407</v>
      </c>
      <c r="G41" s="31"/>
      <c r="H41" s="51"/>
      <c r="I41" s="89"/>
      <c r="J41" s="74">
        <f>H41*(1+I41)</f>
        <v>0</v>
      </c>
      <c r="K41" s="119">
        <f>D41*H41</f>
        <v>0</v>
      </c>
      <c r="L41" s="99">
        <f>K41*(1+I41)</f>
        <v>0</v>
      </c>
      <c r="M41" s="390"/>
    </row>
    <row r="42" spans="1:13" ht="15" customHeight="1" x14ac:dyDescent="0.25">
      <c r="A42" s="421" t="s">
        <v>440</v>
      </c>
      <c r="B42" s="422"/>
      <c r="C42" s="422"/>
      <c r="D42" s="422"/>
      <c r="E42" s="422"/>
      <c r="F42" s="422"/>
      <c r="G42" s="422"/>
      <c r="H42" s="422"/>
      <c r="I42" s="422"/>
      <c r="J42" s="422"/>
      <c r="K42" s="422"/>
      <c r="L42" s="618"/>
      <c r="M42" s="382"/>
    </row>
    <row r="43" spans="1:13" ht="15.75" customHeight="1" x14ac:dyDescent="0.25">
      <c r="A43" s="421" t="s">
        <v>441</v>
      </c>
      <c r="B43" s="606"/>
      <c r="C43" s="606"/>
      <c r="D43" s="606"/>
      <c r="E43" s="606"/>
      <c r="F43" s="606"/>
      <c r="G43" s="606"/>
      <c r="H43" s="606"/>
      <c r="I43" s="606"/>
      <c r="J43" s="606"/>
      <c r="K43" s="606"/>
      <c r="L43" s="625"/>
      <c r="M43" s="382"/>
    </row>
    <row r="44" spans="1:13" ht="81" x14ac:dyDescent="0.25">
      <c r="A44" s="547">
        <v>1</v>
      </c>
      <c r="B44" s="143" t="s">
        <v>442</v>
      </c>
      <c r="C44" s="547" t="s">
        <v>215</v>
      </c>
      <c r="D44" s="547">
        <v>50</v>
      </c>
      <c r="E44" s="529"/>
      <c r="F44" s="561"/>
      <c r="G44" s="529"/>
      <c r="H44" s="540"/>
      <c r="I44" s="564"/>
      <c r="J44" s="619">
        <f>H44*(1+I44)</f>
        <v>0</v>
      </c>
      <c r="K44" s="621">
        <f>D44*H44</f>
        <v>0</v>
      </c>
      <c r="L44" s="623">
        <f>K44*(1+I44)</f>
        <v>0</v>
      </c>
      <c r="M44" s="626" t="s">
        <v>573</v>
      </c>
    </row>
    <row r="45" spans="1:13" ht="27" x14ac:dyDescent="0.25">
      <c r="A45" s="503"/>
      <c r="B45" s="28" t="s">
        <v>443</v>
      </c>
      <c r="C45" s="503"/>
      <c r="D45" s="503"/>
      <c r="E45" s="505"/>
      <c r="F45" s="561"/>
      <c r="G45" s="505"/>
      <c r="H45" s="507"/>
      <c r="I45" s="509"/>
      <c r="J45" s="619"/>
      <c r="K45" s="621"/>
      <c r="L45" s="623"/>
      <c r="M45" s="627"/>
    </row>
    <row r="46" spans="1:13" ht="27" x14ac:dyDescent="0.25">
      <c r="A46" s="503"/>
      <c r="B46" s="28" t="s">
        <v>444</v>
      </c>
      <c r="C46" s="503"/>
      <c r="D46" s="503"/>
      <c r="E46" s="505"/>
      <c r="F46" s="561"/>
      <c r="G46" s="505"/>
      <c r="H46" s="507"/>
      <c r="I46" s="509"/>
      <c r="J46" s="619"/>
      <c r="K46" s="621"/>
      <c r="L46" s="623"/>
      <c r="M46" s="627"/>
    </row>
    <row r="47" spans="1:13" ht="95.25" thickBot="1" x14ac:dyDescent="0.3">
      <c r="A47" s="503"/>
      <c r="B47" s="28" t="s">
        <v>445</v>
      </c>
      <c r="C47" s="503"/>
      <c r="D47" s="503"/>
      <c r="E47" s="505"/>
      <c r="F47" s="529"/>
      <c r="G47" s="505"/>
      <c r="H47" s="507"/>
      <c r="I47" s="509"/>
      <c r="J47" s="620"/>
      <c r="K47" s="622"/>
      <c r="L47" s="624"/>
      <c r="M47" s="628"/>
    </row>
    <row r="48" spans="1:13" ht="15" customHeight="1" x14ac:dyDescent="0.25">
      <c r="A48" s="421" t="s">
        <v>446</v>
      </c>
      <c r="B48" s="422"/>
      <c r="C48" s="422"/>
      <c r="D48" s="422"/>
      <c r="E48" s="422"/>
      <c r="F48" s="422"/>
      <c r="G48" s="422"/>
      <c r="H48" s="422"/>
      <c r="I48" s="422"/>
      <c r="J48" s="422"/>
      <c r="K48" s="536"/>
      <c r="L48" s="608"/>
      <c r="M48" s="205"/>
    </row>
    <row r="49" spans="1:13" ht="15.75" customHeight="1" thickBot="1" x14ac:dyDescent="0.3">
      <c r="A49" s="421" t="s">
        <v>447</v>
      </c>
      <c r="B49" s="606"/>
      <c r="C49" s="606"/>
      <c r="D49" s="606"/>
      <c r="E49" s="606"/>
      <c r="F49" s="606"/>
      <c r="G49" s="606"/>
      <c r="H49" s="606"/>
      <c r="I49" s="606"/>
      <c r="J49" s="606"/>
      <c r="K49" s="606"/>
      <c r="L49" s="607"/>
      <c r="M49" s="205"/>
    </row>
    <row r="50" spans="1:13" ht="73.5" thickBot="1" x14ac:dyDescent="0.3">
      <c r="A50" s="29">
        <v>1</v>
      </c>
      <c r="B50" s="28" t="s">
        <v>448</v>
      </c>
      <c r="C50" s="29" t="s">
        <v>12</v>
      </c>
      <c r="D50" s="29">
        <v>50</v>
      </c>
      <c r="E50" s="31"/>
      <c r="F50" s="31"/>
      <c r="G50" s="31"/>
      <c r="H50" s="51"/>
      <c r="I50" s="89"/>
      <c r="J50" s="74">
        <f>H50*(1+I50)</f>
        <v>0</v>
      </c>
      <c r="K50" s="119">
        <f>D50*H50</f>
        <v>0</v>
      </c>
      <c r="L50" s="99">
        <f>K50*(1+I50)</f>
        <v>0</v>
      </c>
      <c r="M50" s="390" t="s">
        <v>573</v>
      </c>
    </row>
    <row r="51" spans="1:13" ht="15" customHeight="1" x14ac:dyDescent="0.25">
      <c r="A51" s="421" t="s">
        <v>449</v>
      </c>
      <c r="B51" s="422"/>
      <c r="C51" s="422"/>
      <c r="D51" s="422"/>
      <c r="E51" s="422"/>
      <c r="F51" s="422"/>
      <c r="G51" s="422"/>
      <c r="H51" s="422"/>
      <c r="I51" s="422"/>
      <c r="J51" s="422"/>
      <c r="K51" s="422"/>
      <c r="L51" s="618"/>
      <c r="M51" s="205"/>
    </row>
    <row r="52" spans="1:13" ht="15.75" customHeight="1" thickBot="1" x14ac:dyDescent="0.3">
      <c r="A52" s="421" t="s">
        <v>450</v>
      </c>
      <c r="B52" s="606"/>
      <c r="C52" s="606"/>
      <c r="D52" s="606"/>
      <c r="E52" s="606"/>
      <c r="F52" s="606"/>
      <c r="G52" s="606"/>
      <c r="H52" s="606"/>
      <c r="I52" s="606"/>
      <c r="J52" s="606"/>
      <c r="K52" s="606"/>
      <c r="L52" s="607"/>
      <c r="M52" s="205"/>
    </row>
    <row r="53" spans="1:13" ht="27.75" thickBot="1" x14ac:dyDescent="0.3">
      <c r="A53" s="29">
        <v>1</v>
      </c>
      <c r="B53" s="28" t="s">
        <v>451</v>
      </c>
      <c r="C53" s="29" t="s">
        <v>12</v>
      </c>
      <c r="D53" s="29">
        <v>10</v>
      </c>
      <c r="E53" s="31"/>
      <c r="F53" s="31"/>
      <c r="G53" s="31"/>
      <c r="H53" s="51"/>
      <c r="I53" s="89"/>
      <c r="J53" s="74">
        <f>H53*(1+I53)</f>
        <v>0</v>
      </c>
      <c r="K53" s="119">
        <f>D53*H53</f>
        <v>0</v>
      </c>
      <c r="L53" s="99">
        <f>K53*(1+I53)</f>
        <v>0</v>
      </c>
      <c r="M53" s="205"/>
    </row>
    <row r="54" spans="1:13" ht="15" customHeight="1" x14ac:dyDescent="0.25">
      <c r="A54" s="421" t="s">
        <v>452</v>
      </c>
      <c r="B54" s="422"/>
      <c r="C54" s="422"/>
      <c r="D54" s="422"/>
      <c r="E54" s="422"/>
      <c r="F54" s="422"/>
      <c r="G54" s="422"/>
      <c r="H54" s="422"/>
      <c r="I54" s="422"/>
      <c r="J54" s="422"/>
      <c r="K54" s="422"/>
      <c r="L54" s="618"/>
      <c r="M54" s="205"/>
    </row>
    <row r="55" spans="1:13" ht="15.75" customHeight="1" thickBot="1" x14ac:dyDescent="0.3">
      <c r="A55" s="421" t="s">
        <v>453</v>
      </c>
      <c r="B55" s="606"/>
      <c r="C55" s="606"/>
      <c r="D55" s="606"/>
      <c r="E55" s="606"/>
      <c r="F55" s="606"/>
      <c r="G55" s="606"/>
      <c r="H55" s="606"/>
      <c r="I55" s="606"/>
      <c r="J55" s="606"/>
      <c r="K55" s="606"/>
      <c r="L55" s="607"/>
      <c r="M55" s="205"/>
    </row>
    <row r="56" spans="1:13" ht="76.5" customHeight="1" thickBot="1" x14ac:dyDescent="0.3">
      <c r="A56" s="29">
        <v>1</v>
      </c>
      <c r="B56" s="28" t="s">
        <v>454</v>
      </c>
      <c r="C56" s="29" t="s">
        <v>12</v>
      </c>
      <c r="D56" s="29">
        <v>15</v>
      </c>
      <c r="E56" s="31"/>
      <c r="F56" s="31"/>
      <c r="G56" s="31"/>
      <c r="H56" s="51"/>
      <c r="I56" s="89"/>
      <c r="J56" s="74">
        <f>H56*(1+I56)</f>
        <v>0</v>
      </c>
      <c r="K56" s="119">
        <f>D56*H56</f>
        <v>0</v>
      </c>
      <c r="L56" s="99">
        <f>K56*(1+I56)</f>
        <v>0</v>
      </c>
      <c r="M56" s="390" t="s">
        <v>573</v>
      </c>
    </row>
    <row r="57" spans="1:13" ht="15" customHeight="1" x14ac:dyDescent="0.25">
      <c r="A57" s="421" t="s">
        <v>455</v>
      </c>
      <c r="B57" s="422"/>
      <c r="C57" s="422"/>
      <c r="D57" s="422"/>
      <c r="E57" s="422"/>
      <c r="F57" s="422"/>
      <c r="G57" s="422"/>
      <c r="H57" s="422"/>
      <c r="I57" s="422"/>
      <c r="J57" s="422"/>
      <c r="K57" s="422"/>
      <c r="L57" s="618"/>
      <c r="M57" s="382"/>
    </row>
    <row r="58" spans="1:13" ht="14.45" customHeight="1" thickBot="1" x14ac:dyDescent="0.3">
      <c r="A58" s="421" t="s">
        <v>456</v>
      </c>
      <c r="B58" s="606"/>
      <c r="C58" s="606"/>
      <c r="D58" s="606"/>
      <c r="E58" s="606"/>
      <c r="F58" s="606"/>
      <c r="G58" s="606"/>
      <c r="H58" s="606"/>
      <c r="I58" s="606"/>
      <c r="J58" s="606"/>
      <c r="K58" s="606"/>
      <c r="L58" s="607"/>
      <c r="M58" s="382"/>
    </row>
    <row r="59" spans="1:13" ht="74.25" customHeight="1" thickBot="1" x14ac:dyDescent="0.3">
      <c r="A59" s="29">
        <v>1</v>
      </c>
      <c r="B59" s="28" t="s">
        <v>457</v>
      </c>
      <c r="C59" s="29" t="s">
        <v>12</v>
      </c>
      <c r="D59" s="29">
        <v>10</v>
      </c>
      <c r="E59" s="31"/>
      <c r="F59" s="31"/>
      <c r="G59" s="31"/>
      <c r="H59" s="51"/>
      <c r="I59" s="89"/>
      <c r="J59" s="74">
        <f>H59*(1+I59)</f>
        <v>0</v>
      </c>
      <c r="K59" s="119">
        <f>D59*H59</f>
        <v>0</v>
      </c>
      <c r="L59" s="99">
        <f>K59*(1+I59)</f>
        <v>0</v>
      </c>
      <c r="M59" s="387" t="s">
        <v>573</v>
      </c>
    </row>
    <row r="60" spans="1:13" ht="15" customHeight="1" x14ac:dyDescent="0.25">
      <c r="A60" s="421" t="s">
        <v>458</v>
      </c>
      <c r="B60" s="422"/>
      <c r="C60" s="422"/>
      <c r="D60" s="422"/>
      <c r="E60" s="422"/>
      <c r="F60" s="422"/>
      <c r="G60" s="422"/>
      <c r="H60" s="422"/>
      <c r="I60" s="422"/>
      <c r="J60" s="422"/>
      <c r="K60" s="536"/>
      <c r="L60" s="608"/>
      <c r="M60" s="382"/>
    </row>
    <row r="61" spans="1:13" ht="15.75" customHeight="1" thickBot="1" x14ac:dyDescent="0.3">
      <c r="A61" s="421" t="s">
        <v>459</v>
      </c>
      <c r="B61" s="606"/>
      <c r="C61" s="606"/>
      <c r="D61" s="606"/>
      <c r="E61" s="606"/>
      <c r="F61" s="606"/>
      <c r="G61" s="606"/>
      <c r="H61" s="606"/>
      <c r="I61" s="606"/>
      <c r="J61" s="606"/>
      <c r="K61" s="609"/>
      <c r="L61" s="610"/>
      <c r="M61" s="382"/>
    </row>
    <row r="62" spans="1:13" ht="68.25" customHeight="1" thickBot="1" x14ac:dyDescent="0.3">
      <c r="A62" s="29">
        <v>1</v>
      </c>
      <c r="B62" s="28" t="s">
        <v>460</v>
      </c>
      <c r="C62" s="29" t="s">
        <v>12</v>
      </c>
      <c r="D62" s="29">
        <v>10</v>
      </c>
      <c r="E62" s="29"/>
      <c r="F62" s="91"/>
      <c r="G62" s="91"/>
      <c r="H62" s="122"/>
      <c r="I62" s="123"/>
      <c r="J62" s="74">
        <f>H62*(1+I62)</f>
        <v>0</v>
      </c>
      <c r="K62" s="119">
        <f>D62*H62</f>
        <v>0</v>
      </c>
      <c r="L62" s="99">
        <f>K62*(1+I62)</f>
        <v>0</v>
      </c>
      <c r="M62" s="387" t="s">
        <v>573</v>
      </c>
    </row>
    <row r="63" spans="1:13" ht="15" customHeight="1" x14ac:dyDescent="0.25">
      <c r="A63" s="421" t="s">
        <v>461</v>
      </c>
      <c r="B63" s="422"/>
      <c r="C63" s="422"/>
      <c r="D63" s="422"/>
      <c r="E63" s="422"/>
      <c r="F63" s="422"/>
      <c r="G63" s="422"/>
      <c r="H63" s="422"/>
      <c r="I63" s="422"/>
      <c r="J63" s="422"/>
      <c r="K63" s="536"/>
      <c r="L63" s="608"/>
      <c r="M63" s="205"/>
    </row>
    <row r="64" spans="1:13" ht="15.75" customHeight="1" thickBot="1" x14ac:dyDescent="0.3">
      <c r="A64" s="421" t="s">
        <v>462</v>
      </c>
      <c r="B64" s="606"/>
      <c r="C64" s="606"/>
      <c r="D64" s="606"/>
      <c r="E64" s="606"/>
      <c r="F64" s="606"/>
      <c r="G64" s="606"/>
      <c r="H64" s="606"/>
      <c r="I64" s="606"/>
      <c r="J64" s="606"/>
      <c r="K64" s="606"/>
      <c r="L64" s="607"/>
      <c r="M64" s="205"/>
    </row>
    <row r="65" spans="1:16" ht="40.5" x14ac:dyDescent="0.25">
      <c r="A65" s="87"/>
      <c r="B65" s="120" t="s">
        <v>463</v>
      </c>
      <c r="C65" s="87" t="s">
        <v>12</v>
      </c>
      <c r="D65" s="87">
        <v>50</v>
      </c>
      <c r="E65" s="397"/>
      <c r="F65" s="397"/>
      <c r="G65" s="397"/>
      <c r="H65" s="398"/>
      <c r="I65" s="98"/>
      <c r="J65" s="121">
        <f>H65*(1+I65)</f>
        <v>0</v>
      </c>
      <c r="K65" s="399">
        <f>D65*H65</f>
        <v>0</v>
      </c>
      <c r="L65" s="400">
        <f>K65*(1+I65)</f>
        <v>0</v>
      </c>
      <c r="M65" s="205"/>
    </row>
    <row r="66" spans="1:16" x14ac:dyDescent="0.25">
      <c r="A66" s="617" t="s">
        <v>464</v>
      </c>
      <c r="B66" s="617"/>
      <c r="C66" s="617"/>
      <c r="D66" s="617"/>
      <c r="E66" s="617"/>
      <c r="F66" s="617"/>
      <c r="G66" s="617"/>
      <c r="H66" s="617"/>
      <c r="I66" s="617"/>
      <c r="J66" s="617"/>
      <c r="K66" s="617"/>
      <c r="L66" s="617"/>
      <c r="M66" s="617"/>
    </row>
    <row r="67" spans="1:16" x14ac:dyDescent="0.25">
      <c r="A67" s="617" t="s">
        <v>465</v>
      </c>
      <c r="B67" s="617"/>
      <c r="C67" s="617"/>
      <c r="D67" s="617"/>
      <c r="E67" s="617"/>
      <c r="F67" s="617"/>
      <c r="G67" s="617"/>
      <c r="H67" s="617"/>
      <c r="I67" s="617"/>
      <c r="J67" s="617"/>
      <c r="K67" s="617"/>
      <c r="L67" s="617"/>
      <c r="M67" s="617"/>
    </row>
    <row r="68" spans="1:16" ht="149.25" thickBot="1" x14ac:dyDescent="0.3">
      <c r="A68" s="393">
        <v>2</v>
      </c>
      <c r="B68" s="394" t="s">
        <v>466</v>
      </c>
      <c r="C68" s="395" t="s">
        <v>40</v>
      </c>
      <c r="D68" s="395">
        <v>30</v>
      </c>
      <c r="E68" s="149"/>
      <c r="F68" s="149"/>
      <c r="G68" s="301"/>
      <c r="H68" s="301"/>
      <c r="I68" s="116"/>
      <c r="J68" s="396">
        <f>H68*(1+I68)</f>
        <v>0</v>
      </c>
      <c r="K68" s="148">
        <f>D68*H68</f>
        <v>0</v>
      </c>
      <c r="L68" s="148">
        <f>K68*(1+I68)</f>
        <v>0</v>
      </c>
      <c r="M68" s="324"/>
    </row>
    <row r="69" spans="1:16" ht="16.5" thickBot="1" x14ac:dyDescent="0.3">
      <c r="A69" s="124"/>
      <c r="B69" s="125"/>
      <c r="C69" s="126"/>
      <c r="D69" s="126"/>
      <c r="E69" s="75"/>
      <c r="F69" s="127"/>
      <c r="G69" s="76"/>
      <c r="H69" s="76"/>
      <c r="I69" s="128"/>
      <c r="J69" s="100"/>
      <c r="K69" s="101"/>
      <c r="L69" s="101"/>
    </row>
    <row r="70" spans="1:16" ht="38.25" customHeight="1" thickBot="1" x14ac:dyDescent="0.3">
      <c r="A70" s="124"/>
      <c r="B70" s="125"/>
      <c r="C70" s="126"/>
      <c r="D70" s="126"/>
      <c r="E70" s="75"/>
      <c r="F70" s="127"/>
      <c r="G70" s="76"/>
      <c r="H70" s="76"/>
      <c r="I70" s="494" t="s">
        <v>35</v>
      </c>
      <c r="J70" s="495"/>
      <c r="K70" s="99">
        <f>SUM(K68+K65+K62+K59+K56+K53+K50+K44+K41+K38+K35+K32+K29+K26+K23+K20+K17+K14+K8+K5)</f>
        <v>0</v>
      </c>
      <c r="L70" s="99">
        <f>SUM(L68+L65+L62+L59+L56+L53+L50+L44+L41+L38+L35+L32+L29+L26+L23+L20+L17+L14+L8+L5)</f>
        <v>0</v>
      </c>
      <c r="O70" s="129"/>
      <c r="P70" s="130"/>
    </row>
    <row r="71" spans="1:16" ht="24" customHeight="1" x14ac:dyDescent="0.25">
      <c r="A71" s="76"/>
      <c r="B71" s="611" t="s">
        <v>196</v>
      </c>
      <c r="C71" s="612"/>
      <c r="D71" s="612"/>
      <c r="E71" s="612"/>
      <c r="F71" s="612"/>
      <c r="G71" s="612"/>
      <c r="H71" s="612"/>
      <c r="I71" s="612"/>
      <c r="J71" s="612"/>
      <c r="K71" s="612"/>
      <c r="L71" s="613"/>
    </row>
    <row r="72" spans="1:16" ht="16.5" x14ac:dyDescent="0.25">
      <c r="A72" s="76"/>
      <c r="B72" s="614" t="s">
        <v>197</v>
      </c>
      <c r="C72" s="615"/>
      <c r="D72" s="615"/>
      <c r="E72" s="615"/>
      <c r="F72" s="615"/>
      <c r="G72" s="615"/>
      <c r="H72" s="615"/>
      <c r="I72" s="615"/>
      <c r="J72" s="615"/>
      <c r="K72" s="615"/>
      <c r="L72" s="616"/>
    </row>
    <row r="73" spans="1:16" ht="16.5" x14ac:dyDescent="0.25">
      <c r="A73" s="76"/>
      <c r="B73" s="614" t="s">
        <v>198</v>
      </c>
      <c r="C73" s="615"/>
      <c r="D73" s="615"/>
      <c r="E73" s="615"/>
      <c r="F73" s="615"/>
      <c r="G73" s="615"/>
      <c r="H73" s="615"/>
      <c r="I73" s="615"/>
      <c r="J73" s="615"/>
      <c r="K73" s="615"/>
      <c r="L73" s="616"/>
    </row>
    <row r="74" spans="1:16" ht="17.25" thickBot="1" x14ac:dyDescent="0.3">
      <c r="A74" s="76"/>
      <c r="B74" s="603" t="s">
        <v>467</v>
      </c>
      <c r="C74" s="604"/>
      <c r="D74" s="604"/>
      <c r="E74" s="604"/>
      <c r="F74" s="604"/>
      <c r="G74" s="604"/>
      <c r="H74" s="604"/>
      <c r="I74" s="604"/>
      <c r="J74" s="604"/>
      <c r="K74" s="604"/>
      <c r="L74" s="605"/>
    </row>
    <row r="75" spans="1:16" ht="16.5" x14ac:dyDescent="0.25">
      <c r="A75" s="76"/>
      <c r="B75" s="76"/>
      <c r="C75" s="5"/>
      <c r="D75" s="5"/>
      <c r="E75" s="5"/>
      <c r="F75" s="5"/>
      <c r="G75" s="5"/>
      <c r="H75" s="76"/>
      <c r="I75" s="76"/>
      <c r="J75" s="76"/>
      <c r="K75" s="76"/>
      <c r="L75" s="76"/>
    </row>
    <row r="78" spans="1:16" ht="22.5" customHeight="1" x14ac:dyDescent="0.25">
      <c r="I78" t="s">
        <v>574</v>
      </c>
    </row>
  </sheetData>
  <mergeCells count="58">
    <mergeCell ref="M44:M47"/>
    <mergeCell ref="A10:L10"/>
    <mergeCell ref="A3:L3"/>
    <mergeCell ref="A4:L4"/>
    <mergeCell ref="A6:L6"/>
    <mergeCell ref="A7:L7"/>
    <mergeCell ref="A9:L9"/>
    <mergeCell ref="A30:L30"/>
    <mergeCell ref="A14:J14"/>
    <mergeCell ref="A15:L15"/>
    <mergeCell ref="A16:L16"/>
    <mergeCell ref="A18:L18"/>
    <mergeCell ref="A19:L19"/>
    <mergeCell ref="A21:L21"/>
    <mergeCell ref="A22:L22"/>
    <mergeCell ref="A24:L24"/>
    <mergeCell ref="A25:L25"/>
    <mergeCell ref="A27:L27"/>
    <mergeCell ref="A28:L28"/>
    <mergeCell ref="A31:L31"/>
    <mergeCell ref="A33:L33"/>
    <mergeCell ref="A34:L34"/>
    <mergeCell ref="A36:L36"/>
    <mergeCell ref="A37:L37"/>
    <mergeCell ref="A39:L39"/>
    <mergeCell ref="A40:L40"/>
    <mergeCell ref="A42:L42"/>
    <mergeCell ref="A43:L43"/>
    <mergeCell ref="A44:A47"/>
    <mergeCell ref="C44:C47"/>
    <mergeCell ref="D44:D47"/>
    <mergeCell ref="E44:E47"/>
    <mergeCell ref="F44:F47"/>
    <mergeCell ref="G44:G47"/>
    <mergeCell ref="A57:L57"/>
    <mergeCell ref="H44:H47"/>
    <mergeCell ref="I44:I47"/>
    <mergeCell ref="J44:J47"/>
    <mergeCell ref="K44:K47"/>
    <mergeCell ref="L44:L47"/>
    <mergeCell ref="A48:L48"/>
    <mergeCell ref="A49:L49"/>
    <mergeCell ref="A51:L51"/>
    <mergeCell ref="A52:L52"/>
    <mergeCell ref="A54:L54"/>
    <mergeCell ref="A55:L55"/>
    <mergeCell ref="B74:L74"/>
    <mergeCell ref="A58:L58"/>
    <mergeCell ref="A60:L60"/>
    <mergeCell ref="A61:L61"/>
    <mergeCell ref="A63:L63"/>
    <mergeCell ref="A64:L64"/>
    <mergeCell ref="I70:J70"/>
    <mergeCell ref="B71:L71"/>
    <mergeCell ref="B72:L72"/>
    <mergeCell ref="B73:L73"/>
    <mergeCell ref="A67:M67"/>
    <mergeCell ref="A66:M66"/>
  </mergeCells>
  <pageMargins left="0.70866141732283472" right="0.70866141732283472" top="0.74803149606299213" bottom="0.74803149606299213" header="0.31496062992125984" footer="0.31496062992125984"/>
  <pageSetup paperSize="9" orientation="landscape" horizontalDpi="300" verticalDpi="300" r:id="rId1"/>
  <headerFooter>
    <oddHeader xml:space="preserve">&amp;LSpawa nr 125/2023&amp;C&amp;"-,Pogrubiony"FORMULARZ CENOWY -  zadnia 29-48&amp;RZałącznik nr 2 do SWZ
</oddHeader>
    <oddFooter>&amp;C&amp;9Strona &amp;P z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598ED-92E7-4D4D-ABCF-9AB5CEFE92C9}">
  <sheetPr>
    <tabColor rgb="FF00B0F0"/>
  </sheetPr>
  <dimension ref="A1:N116"/>
  <sheetViews>
    <sheetView view="pageLayout" zoomScale="115" zoomScalePageLayoutView="115" workbookViewId="0">
      <selection activeCell="G11" sqref="G11"/>
    </sheetView>
  </sheetViews>
  <sheetFormatPr defaultRowHeight="16.5" x14ac:dyDescent="0.3"/>
  <cols>
    <col min="1" max="1" width="5" style="131" customWidth="1"/>
    <col min="2" max="2" width="48.140625" style="131" customWidth="1"/>
    <col min="3" max="3" width="4" style="131" bestFit="1" customWidth="1"/>
    <col min="4" max="4" width="5" style="131" bestFit="1" customWidth="1"/>
    <col min="5" max="7" width="9.140625" style="131"/>
    <col min="8" max="8" width="6.7109375" style="131" customWidth="1"/>
    <col min="9" max="9" width="7.7109375" style="131" customWidth="1"/>
    <col min="10" max="10" width="6.28515625" style="131" customWidth="1"/>
    <col min="11" max="11" width="7" style="131" customWidth="1"/>
    <col min="12" max="12" width="5.85546875" style="131" customWidth="1"/>
    <col min="13" max="13" width="10.7109375" customWidth="1"/>
  </cols>
  <sheetData>
    <row r="1" spans="1:14" ht="67.5" customHeight="1" x14ac:dyDescent="0.25">
      <c r="A1" s="151" t="s">
        <v>0</v>
      </c>
      <c r="B1" s="152" t="s">
        <v>1</v>
      </c>
      <c r="C1" s="151" t="s">
        <v>2</v>
      </c>
      <c r="D1" s="151" t="s">
        <v>3</v>
      </c>
      <c r="E1" s="151" t="s">
        <v>4</v>
      </c>
      <c r="F1" s="151" t="s">
        <v>576</v>
      </c>
      <c r="G1" s="151" t="s">
        <v>577</v>
      </c>
      <c r="H1" s="151" t="s">
        <v>5</v>
      </c>
      <c r="I1" s="151" t="s">
        <v>6</v>
      </c>
      <c r="J1" s="151" t="s">
        <v>7</v>
      </c>
      <c r="K1" s="151" t="s">
        <v>8</v>
      </c>
      <c r="L1" s="151" t="s">
        <v>9</v>
      </c>
      <c r="M1" s="153" t="s">
        <v>569</v>
      </c>
    </row>
    <row r="2" spans="1:14" ht="15" x14ac:dyDescent="0.25">
      <c r="A2" s="151">
        <v>1</v>
      </c>
      <c r="B2" s="151">
        <v>2</v>
      </c>
      <c r="C2" s="151">
        <v>3</v>
      </c>
      <c r="D2" s="151">
        <v>4</v>
      </c>
      <c r="E2" s="151">
        <v>5</v>
      </c>
      <c r="F2" s="151">
        <v>6</v>
      </c>
      <c r="G2" s="151">
        <v>7</v>
      </c>
      <c r="H2" s="151">
        <v>8</v>
      </c>
      <c r="I2" s="151">
        <v>9</v>
      </c>
      <c r="J2" s="151">
        <v>10</v>
      </c>
      <c r="K2" s="151">
        <v>11</v>
      </c>
      <c r="L2" s="151">
        <v>12</v>
      </c>
      <c r="M2" s="153">
        <v>13</v>
      </c>
    </row>
    <row r="3" spans="1:14" ht="15" customHeight="1" x14ac:dyDescent="0.25">
      <c r="A3" s="480" t="s">
        <v>468</v>
      </c>
      <c r="B3" s="481"/>
      <c r="C3" s="481"/>
      <c r="D3" s="481"/>
      <c r="E3" s="481"/>
      <c r="F3" s="481"/>
      <c r="G3" s="481"/>
      <c r="H3" s="481"/>
      <c r="I3" s="481"/>
      <c r="J3" s="481"/>
      <c r="K3" s="481"/>
      <c r="L3" s="481"/>
      <c r="M3" s="155"/>
    </row>
    <row r="4" spans="1:14" ht="42" customHeight="1" x14ac:dyDescent="0.25">
      <c r="A4" s="474" t="s">
        <v>469</v>
      </c>
      <c r="B4" s="476"/>
      <c r="C4" s="476"/>
      <c r="D4" s="476"/>
      <c r="E4" s="476"/>
      <c r="F4" s="476"/>
      <c r="G4" s="476"/>
      <c r="H4" s="476"/>
      <c r="I4" s="476"/>
      <c r="J4" s="476"/>
      <c r="K4" s="476"/>
      <c r="L4" s="476"/>
      <c r="M4" s="155"/>
    </row>
    <row r="5" spans="1:14" ht="36" x14ac:dyDescent="0.25">
      <c r="A5" s="157">
        <v>1</v>
      </c>
      <c r="B5" s="158" t="s">
        <v>470</v>
      </c>
      <c r="C5" s="159" t="s">
        <v>12</v>
      </c>
      <c r="D5" s="160">
        <v>20</v>
      </c>
      <c r="E5" s="161"/>
      <c r="F5" s="161"/>
      <c r="G5" s="161"/>
      <c r="H5" s="162"/>
      <c r="I5" s="163"/>
      <c r="J5" s="164">
        <f t="shared" ref="J5:J26" si="0">H5*(1+I5)</f>
        <v>0</v>
      </c>
      <c r="K5" s="165">
        <f t="shared" ref="K5:K26" si="1">D5*H5</f>
        <v>0</v>
      </c>
      <c r="L5" s="164">
        <f t="shared" ref="L5:L11" si="2">K5*(1+I5)</f>
        <v>0</v>
      </c>
      <c r="M5" s="557" t="s">
        <v>573</v>
      </c>
    </row>
    <row r="6" spans="1:14" ht="36" x14ac:dyDescent="0.25">
      <c r="A6" s="157">
        <v>2</v>
      </c>
      <c r="B6" s="158" t="s">
        <v>471</v>
      </c>
      <c r="C6" s="159" t="s">
        <v>12</v>
      </c>
      <c r="D6" s="160">
        <v>10</v>
      </c>
      <c r="E6" s="161"/>
      <c r="F6" s="161"/>
      <c r="G6" s="161"/>
      <c r="H6" s="162"/>
      <c r="I6" s="163"/>
      <c r="J6" s="164">
        <f t="shared" si="0"/>
        <v>0</v>
      </c>
      <c r="K6" s="165">
        <f t="shared" si="1"/>
        <v>0</v>
      </c>
      <c r="L6" s="164">
        <f t="shared" si="2"/>
        <v>0</v>
      </c>
      <c r="M6" s="557"/>
    </row>
    <row r="7" spans="1:14" ht="75.75" customHeight="1" x14ac:dyDescent="0.3">
      <c r="A7" s="157">
        <v>3</v>
      </c>
      <c r="B7" s="166" t="s">
        <v>472</v>
      </c>
      <c r="C7" s="159" t="s">
        <v>12</v>
      </c>
      <c r="D7" s="167">
        <v>10</v>
      </c>
      <c r="E7" s="161"/>
      <c r="F7" s="161"/>
      <c r="G7" s="161"/>
      <c r="H7" s="162"/>
      <c r="I7" s="163"/>
      <c r="J7" s="164">
        <f t="shared" si="0"/>
        <v>0</v>
      </c>
      <c r="K7" s="165">
        <f t="shared" si="1"/>
        <v>0</v>
      </c>
      <c r="L7" s="164">
        <f t="shared" si="2"/>
        <v>0</v>
      </c>
      <c r="M7" s="557"/>
      <c r="N7" s="131"/>
    </row>
    <row r="8" spans="1:14" ht="24" x14ac:dyDescent="0.25">
      <c r="A8" s="157">
        <v>4</v>
      </c>
      <c r="B8" s="166" t="s">
        <v>473</v>
      </c>
      <c r="C8" s="159" t="s">
        <v>12</v>
      </c>
      <c r="D8" s="167">
        <v>10</v>
      </c>
      <c r="E8" s="161"/>
      <c r="F8" s="168"/>
      <c r="G8" s="161"/>
      <c r="H8" s="162"/>
      <c r="I8" s="163"/>
      <c r="J8" s="164">
        <f t="shared" si="0"/>
        <v>0</v>
      </c>
      <c r="K8" s="165">
        <f t="shared" si="1"/>
        <v>0</v>
      </c>
      <c r="L8" s="164">
        <f t="shared" si="2"/>
        <v>0</v>
      </c>
      <c r="M8" s="557"/>
    </row>
    <row r="9" spans="1:14" ht="66" customHeight="1" x14ac:dyDescent="0.25">
      <c r="A9" s="160">
        <v>5</v>
      </c>
      <c r="B9" s="166" t="s">
        <v>474</v>
      </c>
      <c r="C9" s="159" t="s">
        <v>12</v>
      </c>
      <c r="D9" s="167">
        <v>20</v>
      </c>
      <c r="E9" s="161"/>
      <c r="F9" s="161"/>
      <c r="G9" s="161"/>
      <c r="H9" s="162"/>
      <c r="I9" s="163"/>
      <c r="J9" s="164">
        <f t="shared" si="0"/>
        <v>0</v>
      </c>
      <c r="K9" s="169">
        <f t="shared" si="1"/>
        <v>0</v>
      </c>
      <c r="L9" s="164">
        <f t="shared" si="2"/>
        <v>0</v>
      </c>
      <c r="M9" s="557"/>
    </row>
    <row r="10" spans="1:14" ht="36" x14ac:dyDescent="0.25">
      <c r="A10" s="160">
        <v>6</v>
      </c>
      <c r="B10" s="166" t="s">
        <v>475</v>
      </c>
      <c r="C10" s="159" t="s">
        <v>12</v>
      </c>
      <c r="D10" s="167">
        <v>20</v>
      </c>
      <c r="E10" s="161"/>
      <c r="F10" s="168"/>
      <c r="G10" s="161"/>
      <c r="H10" s="162"/>
      <c r="I10" s="163"/>
      <c r="J10" s="164">
        <f t="shared" si="0"/>
        <v>0</v>
      </c>
      <c r="K10" s="165">
        <f t="shared" si="1"/>
        <v>0</v>
      </c>
      <c r="L10" s="164">
        <f t="shared" si="2"/>
        <v>0</v>
      </c>
      <c r="M10" s="557"/>
    </row>
    <row r="11" spans="1:14" ht="45.75" customHeight="1" x14ac:dyDescent="0.25">
      <c r="A11" s="160">
        <v>7</v>
      </c>
      <c r="B11" s="166" t="s">
        <v>476</v>
      </c>
      <c r="C11" s="159" t="s">
        <v>12</v>
      </c>
      <c r="D11" s="167">
        <v>20</v>
      </c>
      <c r="E11" s="161"/>
      <c r="F11" s="168"/>
      <c r="G11" s="161"/>
      <c r="H11" s="162"/>
      <c r="I11" s="163"/>
      <c r="J11" s="169">
        <f t="shared" si="0"/>
        <v>0</v>
      </c>
      <c r="K11" s="169">
        <f t="shared" si="1"/>
        <v>0</v>
      </c>
      <c r="L11" s="169">
        <f t="shared" si="2"/>
        <v>0</v>
      </c>
      <c r="M11" s="557"/>
    </row>
    <row r="12" spans="1:14" ht="36" x14ac:dyDescent="0.25">
      <c r="A12" s="157">
        <v>8</v>
      </c>
      <c r="B12" s="166" t="s">
        <v>477</v>
      </c>
      <c r="C12" s="159" t="s">
        <v>12</v>
      </c>
      <c r="D12" s="167">
        <v>10</v>
      </c>
      <c r="E12" s="161"/>
      <c r="F12" s="161"/>
      <c r="G12" s="161"/>
      <c r="H12" s="162"/>
      <c r="I12" s="163"/>
      <c r="J12" s="164">
        <f t="shared" si="0"/>
        <v>0</v>
      </c>
      <c r="K12" s="164">
        <f t="shared" si="1"/>
        <v>0</v>
      </c>
      <c r="L12" s="164">
        <f t="shared" ref="L12:L26" si="3">D12*J12</f>
        <v>0</v>
      </c>
      <c r="M12" s="557"/>
    </row>
    <row r="13" spans="1:14" ht="48" x14ac:dyDescent="0.25">
      <c r="A13" s="160">
        <v>9</v>
      </c>
      <c r="B13" s="166" t="s">
        <v>478</v>
      </c>
      <c r="C13" s="159" t="s">
        <v>12</v>
      </c>
      <c r="D13" s="167">
        <v>10</v>
      </c>
      <c r="E13" s="161"/>
      <c r="F13" s="161"/>
      <c r="G13" s="161"/>
      <c r="H13" s="162"/>
      <c r="I13" s="163"/>
      <c r="J13" s="164">
        <f t="shared" si="0"/>
        <v>0</v>
      </c>
      <c r="K13" s="164">
        <f t="shared" si="1"/>
        <v>0</v>
      </c>
      <c r="L13" s="164">
        <f t="shared" si="3"/>
        <v>0</v>
      </c>
      <c r="M13" s="557"/>
    </row>
    <row r="14" spans="1:14" ht="36" x14ac:dyDescent="0.25">
      <c r="A14" s="160">
        <v>10</v>
      </c>
      <c r="B14" s="166" t="s">
        <v>479</v>
      </c>
      <c r="C14" s="159" t="s">
        <v>12</v>
      </c>
      <c r="D14" s="170">
        <v>10</v>
      </c>
      <c r="E14" s="161"/>
      <c r="F14" s="161"/>
      <c r="G14" s="161"/>
      <c r="H14" s="162"/>
      <c r="I14" s="163"/>
      <c r="J14" s="164">
        <f t="shared" si="0"/>
        <v>0</v>
      </c>
      <c r="K14" s="164">
        <f t="shared" si="1"/>
        <v>0</v>
      </c>
      <c r="L14" s="164">
        <f t="shared" si="3"/>
        <v>0</v>
      </c>
      <c r="M14" s="557"/>
    </row>
    <row r="15" spans="1:14" ht="36" x14ac:dyDescent="0.25">
      <c r="A15" s="160">
        <v>11</v>
      </c>
      <c r="B15" s="166" t="s">
        <v>480</v>
      </c>
      <c r="C15" s="159" t="s">
        <v>12</v>
      </c>
      <c r="D15" s="167">
        <v>10</v>
      </c>
      <c r="E15" s="161"/>
      <c r="F15" s="161"/>
      <c r="G15" s="161"/>
      <c r="H15" s="162"/>
      <c r="I15" s="163"/>
      <c r="J15" s="164">
        <f t="shared" si="0"/>
        <v>0</v>
      </c>
      <c r="K15" s="164">
        <f t="shared" si="1"/>
        <v>0</v>
      </c>
      <c r="L15" s="164">
        <f t="shared" si="3"/>
        <v>0</v>
      </c>
      <c r="M15" s="557"/>
    </row>
    <row r="16" spans="1:14" ht="48" x14ac:dyDescent="0.25">
      <c r="A16" s="160">
        <v>12</v>
      </c>
      <c r="B16" s="166" t="s">
        <v>481</v>
      </c>
      <c r="C16" s="159" t="s">
        <v>12</v>
      </c>
      <c r="D16" s="167">
        <v>10</v>
      </c>
      <c r="E16" s="161"/>
      <c r="F16" s="161"/>
      <c r="G16" s="161"/>
      <c r="H16" s="162"/>
      <c r="I16" s="163"/>
      <c r="J16" s="164">
        <f t="shared" si="0"/>
        <v>0</v>
      </c>
      <c r="K16" s="164">
        <f t="shared" si="1"/>
        <v>0</v>
      </c>
      <c r="L16" s="164">
        <f t="shared" si="3"/>
        <v>0</v>
      </c>
      <c r="M16" s="557"/>
    </row>
    <row r="17" spans="1:13" ht="36" x14ac:dyDescent="0.25">
      <c r="A17" s="160">
        <v>13</v>
      </c>
      <c r="B17" s="166" t="s">
        <v>482</v>
      </c>
      <c r="C17" s="159" t="s">
        <v>12</v>
      </c>
      <c r="D17" s="167">
        <v>10</v>
      </c>
      <c r="E17" s="161"/>
      <c r="F17" s="161"/>
      <c r="G17" s="161"/>
      <c r="H17" s="162"/>
      <c r="I17" s="163"/>
      <c r="J17" s="164">
        <f t="shared" si="0"/>
        <v>0</v>
      </c>
      <c r="K17" s="164">
        <f t="shared" si="1"/>
        <v>0</v>
      </c>
      <c r="L17" s="164">
        <f t="shared" si="3"/>
        <v>0</v>
      </c>
      <c r="M17" s="557"/>
    </row>
    <row r="18" spans="1:13" ht="24" x14ac:dyDescent="0.25">
      <c r="A18" s="160">
        <v>14</v>
      </c>
      <c r="B18" s="166" t="s">
        <v>483</v>
      </c>
      <c r="C18" s="159" t="s">
        <v>12</v>
      </c>
      <c r="D18" s="167">
        <v>10</v>
      </c>
      <c r="E18" s="161"/>
      <c r="F18" s="161"/>
      <c r="G18" s="161"/>
      <c r="H18" s="162"/>
      <c r="I18" s="163"/>
      <c r="J18" s="164">
        <f t="shared" si="0"/>
        <v>0</v>
      </c>
      <c r="K18" s="164">
        <f t="shared" si="1"/>
        <v>0</v>
      </c>
      <c r="L18" s="164">
        <f t="shared" si="3"/>
        <v>0</v>
      </c>
      <c r="M18" s="557"/>
    </row>
    <row r="19" spans="1:13" ht="36" x14ac:dyDescent="0.25">
      <c r="A19" s="160">
        <v>15</v>
      </c>
      <c r="B19" s="166" t="s">
        <v>484</v>
      </c>
      <c r="C19" s="159" t="s">
        <v>12</v>
      </c>
      <c r="D19" s="167">
        <v>10</v>
      </c>
      <c r="E19" s="161"/>
      <c r="F19" s="161"/>
      <c r="G19" s="161"/>
      <c r="H19" s="162"/>
      <c r="I19" s="163"/>
      <c r="J19" s="164">
        <f t="shared" si="0"/>
        <v>0</v>
      </c>
      <c r="K19" s="164">
        <f t="shared" si="1"/>
        <v>0</v>
      </c>
      <c r="L19" s="164">
        <f t="shared" si="3"/>
        <v>0</v>
      </c>
      <c r="M19" s="557"/>
    </row>
    <row r="20" spans="1:13" ht="38.25" customHeight="1" x14ac:dyDescent="0.25">
      <c r="A20" s="160">
        <v>16</v>
      </c>
      <c r="B20" s="166" t="s">
        <v>485</v>
      </c>
      <c r="C20" s="159" t="s">
        <v>12</v>
      </c>
      <c r="D20" s="167">
        <v>10</v>
      </c>
      <c r="E20" s="161"/>
      <c r="F20" s="161"/>
      <c r="G20" s="161"/>
      <c r="H20" s="162"/>
      <c r="I20" s="163"/>
      <c r="J20" s="164">
        <f t="shared" si="0"/>
        <v>0</v>
      </c>
      <c r="K20" s="164">
        <f t="shared" si="1"/>
        <v>0</v>
      </c>
      <c r="L20" s="164">
        <f t="shared" si="3"/>
        <v>0</v>
      </c>
      <c r="M20" s="557"/>
    </row>
    <row r="21" spans="1:13" ht="36" x14ac:dyDescent="0.25">
      <c r="A21" s="160">
        <v>17</v>
      </c>
      <c r="B21" s="166" t="s">
        <v>486</v>
      </c>
      <c r="C21" s="159" t="s">
        <v>12</v>
      </c>
      <c r="D21" s="167">
        <v>5</v>
      </c>
      <c r="E21" s="161"/>
      <c r="F21" s="161"/>
      <c r="G21" s="161"/>
      <c r="H21" s="162"/>
      <c r="I21" s="163"/>
      <c r="J21" s="164">
        <f t="shared" si="0"/>
        <v>0</v>
      </c>
      <c r="K21" s="164">
        <f t="shared" si="1"/>
        <v>0</v>
      </c>
      <c r="L21" s="164">
        <f t="shared" si="3"/>
        <v>0</v>
      </c>
      <c r="M21" s="557"/>
    </row>
    <row r="22" spans="1:13" ht="36" x14ac:dyDescent="0.25">
      <c r="A22" s="160">
        <v>18</v>
      </c>
      <c r="B22" s="166" t="s">
        <v>487</v>
      </c>
      <c r="C22" s="159" t="s">
        <v>12</v>
      </c>
      <c r="D22" s="167">
        <v>15</v>
      </c>
      <c r="E22" s="161"/>
      <c r="F22" s="161"/>
      <c r="G22" s="161"/>
      <c r="H22" s="162"/>
      <c r="I22" s="163"/>
      <c r="J22" s="164">
        <f t="shared" si="0"/>
        <v>0</v>
      </c>
      <c r="K22" s="164">
        <f t="shared" si="1"/>
        <v>0</v>
      </c>
      <c r="L22" s="164">
        <f t="shared" si="3"/>
        <v>0</v>
      </c>
      <c r="M22" s="557"/>
    </row>
    <row r="23" spans="1:13" ht="36" x14ac:dyDescent="0.25">
      <c r="A23" s="160">
        <v>19</v>
      </c>
      <c r="B23" s="166" t="s">
        <v>488</v>
      </c>
      <c r="C23" s="159" t="s">
        <v>12</v>
      </c>
      <c r="D23" s="167">
        <v>10</v>
      </c>
      <c r="E23" s="161"/>
      <c r="F23" s="161"/>
      <c r="G23" s="161"/>
      <c r="H23" s="162"/>
      <c r="I23" s="163"/>
      <c r="J23" s="164">
        <f t="shared" si="0"/>
        <v>0</v>
      </c>
      <c r="K23" s="164">
        <f t="shared" si="1"/>
        <v>0</v>
      </c>
      <c r="L23" s="164">
        <f t="shared" si="3"/>
        <v>0</v>
      </c>
      <c r="M23" s="557"/>
    </row>
    <row r="24" spans="1:13" ht="36" x14ac:dyDescent="0.25">
      <c r="A24" s="160">
        <v>20</v>
      </c>
      <c r="B24" s="166" t="s">
        <v>489</v>
      </c>
      <c r="C24" s="159" t="s">
        <v>12</v>
      </c>
      <c r="D24" s="167">
        <v>5</v>
      </c>
      <c r="E24" s="161"/>
      <c r="F24" s="161"/>
      <c r="G24" s="161"/>
      <c r="H24" s="162"/>
      <c r="I24" s="163"/>
      <c r="J24" s="164">
        <f t="shared" si="0"/>
        <v>0</v>
      </c>
      <c r="K24" s="164">
        <f t="shared" si="1"/>
        <v>0</v>
      </c>
      <c r="L24" s="164">
        <f t="shared" si="3"/>
        <v>0</v>
      </c>
      <c r="M24" s="557"/>
    </row>
    <row r="25" spans="1:13" ht="36" x14ac:dyDescent="0.25">
      <c r="A25" s="160">
        <v>21</v>
      </c>
      <c r="B25" s="166" t="s">
        <v>490</v>
      </c>
      <c r="C25" s="159" t="s">
        <v>12</v>
      </c>
      <c r="D25" s="167">
        <v>100</v>
      </c>
      <c r="E25" s="161"/>
      <c r="F25" s="168"/>
      <c r="G25" s="161"/>
      <c r="H25" s="162"/>
      <c r="I25" s="163"/>
      <c r="J25" s="164">
        <f t="shared" si="0"/>
        <v>0</v>
      </c>
      <c r="K25" s="164">
        <f t="shared" si="1"/>
        <v>0</v>
      </c>
      <c r="L25" s="164">
        <f t="shared" si="3"/>
        <v>0</v>
      </c>
      <c r="M25" s="557"/>
    </row>
    <row r="26" spans="1:13" ht="36.75" thickBot="1" x14ac:dyDescent="0.3">
      <c r="A26" s="160">
        <v>22</v>
      </c>
      <c r="B26" s="166" t="s">
        <v>491</v>
      </c>
      <c r="C26" s="159" t="s">
        <v>12</v>
      </c>
      <c r="D26" s="167">
        <v>100</v>
      </c>
      <c r="E26" s="161"/>
      <c r="F26" s="168"/>
      <c r="G26" s="161"/>
      <c r="H26" s="162"/>
      <c r="I26" s="163"/>
      <c r="J26" s="164">
        <f t="shared" si="0"/>
        <v>0</v>
      </c>
      <c r="K26" s="164">
        <f t="shared" si="1"/>
        <v>0</v>
      </c>
      <c r="L26" s="164">
        <f t="shared" si="3"/>
        <v>0</v>
      </c>
      <c r="M26" s="557"/>
    </row>
    <row r="27" spans="1:13" ht="15.75" thickBot="1" x14ac:dyDescent="0.3">
      <c r="A27" s="579" t="s">
        <v>35</v>
      </c>
      <c r="B27" s="580"/>
      <c r="C27" s="580"/>
      <c r="D27" s="580"/>
      <c r="E27" s="580"/>
      <c r="F27" s="580"/>
      <c r="G27" s="580"/>
      <c r="H27" s="580"/>
      <c r="I27" s="580"/>
      <c r="J27" s="581"/>
      <c r="K27" s="171">
        <f>SUM(K5:K26)</f>
        <v>0</v>
      </c>
      <c r="L27" s="171">
        <f>SUM(L5:L26)</f>
        <v>0</v>
      </c>
      <c r="M27" s="172"/>
    </row>
    <row r="28" spans="1:13" ht="15" customHeight="1" x14ac:dyDescent="0.25">
      <c r="A28" s="480" t="s">
        <v>492</v>
      </c>
      <c r="B28" s="481"/>
      <c r="C28" s="481"/>
      <c r="D28" s="481"/>
      <c r="E28" s="481"/>
      <c r="F28" s="481"/>
      <c r="G28" s="481"/>
      <c r="H28" s="481"/>
      <c r="I28" s="481"/>
      <c r="J28" s="481"/>
      <c r="K28" s="481"/>
      <c r="L28" s="481"/>
      <c r="M28" s="155"/>
    </row>
    <row r="29" spans="1:13" ht="38.25" customHeight="1" x14ac:dyDescent="0.25">
      <c r="A29" s="474" t="s">
        <v>493</v>
      </c>
      <c r="B29" s="476"/>
      <c r="C29" s="476"/>
      <c r="D29" s="476"/>
      <c r="E29" s="476"/>
      <c r="F29" s="476"/>
      <c r="G29" s="476"/>
      <c r="H29" s="476"/>
      <c r="I29" s="476"/>
      <c r="J29" s="476"/>
      <c r="K29" s="476"/>
      <c r="L29" s="476"/>
      <c r="M29" s="155"/>
    </row>
    <row r="30" spans="1:13" ht="48" x14ac:dyDescent="0.25">
      <c r="A30" s="157">
        <v>1</v>
      </c>
      <c r="B30" s="158" t="s">
        <v>494</v>
      </c>
      <c r="C30" s="173" t="s">
        <v>12</v>
      </c>
      <c r="D30" s="167">
        <v>5</v>
      </c>
      <c r="E30" s="161"/>
      <c r="F30" s="161"/>
      <c r="G30" s="161"/>
      <c r="H30" s="162"/>
      <c r="I30" s="163"/>
      <c r="J30" s="169">
        <f t="shared" ref="J30:J67" si="4">H30*(1+I30)</f>
        <v>0</v>
      </c>
      <c r="K30" s="169">
        <f t="shared" ref="K30:K67" si="5">D30*H30</f>
        <v>0</v>
      </c>
      <c r="L30" s="164">
        <f>K30*(1+I30)</f>
        <v>0</v>
      </c>
      <c r="M30" s="557" t="s">
        <v>573</v>
      </c>
    </row>
    <row r="31" spans="1:13" ht="48" x14ac:dyDescent="0.25">
      <c r="A31" s="157">
        <v>2</v>
      </c>
      <c r="B31" s="158" t="s">
        <v>495</v>
      </c>
      <c r="C31" s="173" t="s">
        <v>12</v>
      </c>
      <c r="D31" s="167">
        <v>5</v>
      </c>
      <c r="E31" s="161"/>
      <c r="F31" s="161"/>
      <c r="G31" s="161"/>
      <c r="H31" s="162"/>
      <c r="I31" s="163"/>
      <c r="J31" s="169">
        <f t="shared" si="4"/>
        <v>0</v>
      </c>
      <c r="K31" s="169">
        <f t="shared" si="5"/>
        <v>0</v>
      </c>
      <c r="L31" s="164">
        <f>K31*(1+I31)</f>
        <v>0</v>
      </c>
      <c r="M31" s="557"/>
    </row>
    <row r="32" spans="1:13" ht="36" x14ac:dyDescent="0.25">
      <c r="A32" s="157">
        <v>3</v>
      </c>
      <c r="B32" s="166" t="s">
        <v>496</v>
      </c>
      <c r="C32" s="173" t="s">
        <v>12</v>
      </c>
      <c r="D32" s="167">
        <v>5</v>
      </c>
      <c r="E32" s="161"/>
      <c r="F32" s="161"/>
      <c r="G32" s="161"/>
      <c r="H32" s="162"/>
      <c r="I32" s="163"/>
      <c r="J32" s="169">
        <f t="shared" si="4"/>
        <v>0</v>
      </c>
      <c r="K32" s="169">
        <f t="shared" si="5"/>
        <v>0</v>
      </c>
      <c r="L32" s="164">
        <f t="shared" ref="L32:L67" si="6">D32*J32</f>
        <v>0</v>
      </c>
      <c r="M32" s="557"/>
    </row>
    <row r="33" spans="1:13" ht="36" x14ac:dyDescent="0.25">
      <c r="A33" s="157">
        <v>4</v>
      </c>
      <c r="B33" s="166" t="s">
        <v>497</v>
      </c>
      <c r="C33" s="173" t="s">
        <v>12</v>
      </c>
      <c r="D33" s="167">
        <v>5</v>
      </c>
      <c r="E33" s="161"/>
      <c r="F33" s="161"/>
      <c r="G33" s="161"/>
      <c r="H33" s="162"/>
      <c r="I33" s="163"/>
      <c r="J33" s="169">
        <f t="shared" si="4"/>
        <v>0</v>
      </c>
      <c r="K33" s="169">
        <f t="shared" si="5"/>
        <v>0</v>
      </c>
      <c r="L33" s="164">
        <f t="shared" si="6"/>
        <v>0</v>
      </c>
      <c r="M33" s="557"/>
    </row>
    <row r="34" spans="1:13" ht="24" x14ac:dyDescent="0.25">
      <c r="A34" s="157">
        <v>5</v>
      </c>
      <c r="B34" s="166" t="s">
        <v>498</v>
      </c>
      <c r="C34" s="173" t="s">
        <v>12</v>
      </c>
      <c r="D34" s="167">
        <v>5</v>
      </c>
      <c r="E34" s="161"/>
      <c r="F34" s="161"/>
      <c r="G34" s="161"/>
      <c r="H34" s="162"/>
      <c r="I34" s="163"/>
      <c r="J34" s="169">
        <f t="shared" si="4"/>
        <v>0</v>
      </c>
      <c r="K34" s="169">
        <f t="shared" si="5"/>
        <v>0</v>
      </c>
      <c r="L34" s="164">
        <f t="shared" si="6"/>
        <v>0</v>
      </c>
      <c r="M34" s="557"/>
    </row>
    <row r="35" spans="1:13" ht="36" x14ac:dyDescent="0.25">
      <c r="A35" s="157">
        <v>6</v>
      </c>
      <c r="B35" s="166" t="s">
        <v>499</v>
      </c>
      <c r="C35" s="173" t="s">
        <v>12</v>
      </c>
      <c r="D35" s="167">
        <v>5</v>
      </c>
      <c r="E35" s="161"/>
      <c r="F35" s="161"/>
      <c r="G35" s="161"/>
      <c r="H35" s="162"/>
      <c r="I35" s="163"/>
      <c r="J35" s="169">
        <f t="shared" si="4"/>
        <v>0</v>
      </c>
      <c r="K35" s="169">
        <f t="shared" si="5"/>
        <v>0</v>
      </c>
      <c r="L35" s="164">
        <f t="shared" si="6"/>
        <v>0</v>
      </c>
      <c r="M35" s="557"/>
    </row>
    <row r="36" spans="1:13" ht="42.75" customHeight="1" x14ac:dyDescent="0.25">
      <c r="A36" s="157">
        <v>7</v>
      </c>
      <c r="B36" s="166" t="s">
        <v>500</v>
      </c>
      <c r="C36" s="173" t="s">
        <v>12</v>
      </c>
      <c r="D36" s="167">
        <v>5</v>
      </c>
      <c r="E36" s="161"/>
      <c r="F36" s="161"/>
      <c r="G36" s="161"/>
      <c r="H36" s="162"/>
      <c r="I36" s="163"/>
      <c r="J36" s="169">
        <f t="shared" si="4"/>
        <v>0</v>
      </c>
      <c r="K36" s="169">
        <f t="shared" si="5"/>
        <v>0</v>
      </c>
      <c r="L36" s="164">
        <f t="shared" si="6"/>
        <v>0</v>
      </c>
      <c r="M36" s="557"/>
    </row>
    <row r="37" spans="1:13" ht="28.5" customHeight="1" x14ac:dyDescent="0.25">
      <c r="A37" s="157">
        <v>8</v>
      </c>
      <c r="B37" s="166" t="s">
        <v>501</v>
      </c>
      <c r="C37" s="173" t="s">
        <v>12</v>
      </c>
      <c r="D37" s="167">
        <v>5</v>
      </c>
      <c r="E37" s="161"/>
      <c r="F37" s="161"/>
      <c r="G37" s="161"/>
      <c r="H37" s="162"/>
      <c r="I37" s="163"/>
      <c r="J37" s="169">
        <f t="shared" si="4"/>
        <v>0</v>
      </c>
      <c r="K37" s="169">
        <f t="shared" si="5"/>
        <v>0</v>
      </c>
      <c r="L37" s="164">
        <f t="shared" si="6"/>
        <v>0</v>
      </c>
      <c r="M37" s="557"/>
    </row>
    <row r="38" spans="1:13" ht="24" x14ac:dyDescent="0.25">
      <c r="A38" s="157">
        <v>9</v>
      </c>
      <c r="B38" s="166" t="s">
        <v>502</v>
      </c>
      <c r="C38" s="173" t="s">
        <v>12</v>
      </c>
      <c r="D38" s="167">
        <v>5</v>
      </c>
      <c r="E38" s="161"/>
      <c r="F38" s="161"/>
      <c r="G38" s="161"/>
      <c r="H38" s="162"/>
      <c r="I38" s="163"/>
      <c r="J38" s="169">
        <f t="shared" si="4"/>
        <v>0</v>
      </c>
      <c r="K38" s="169">
        <f t="shared" si="5"/>
        <v>0</v>
      </c>
      <c r="L38" s="164">
        <f t="shared" si="6"/>
        <v>0</v>
      </c>
      <c r="M38" s="557"/>
    </row>
    <row r="39" spans="1:13" ht="24" x14ac:dyDescent="0.25">
      <c r="A39" s="157">
        <v>10</v>
      </c>
      <c r="B39" s="166" t="s">
        <v>503</v>
      </c>
      <c r="C39" s="173" t="s">
        <v>12</v>
      </c>
      <c r="D39" s="167">
        <v>5</v>
      </c>
      <c r="E39" s="161"/>
      <c r="F39" s="161"/>
      <c r="G39" s="161"/>
      <c r="H39" s="162"/>
      <c r="I39" s="163"/>
      <c r="J39" s="169">
        <f t="shared" si="4"/>
        <v>0</v>
      </c>
      <c r="K39" s="169">
        <f t="shared" si="5"/>
        <v>0</v>
      </c>
      <c r="L39" s="164">
        <f t="shared" si="6"/>
        <v>0</v>
      </c>
      <c r="M39" s="557"/>
    </row>
    <row r="40" spans="1:13" ht="36" x14ac:dyDescent="0.25">
      <c r="A40" s="157">
        <v>11</v>
      </c>
      <c r="B40" s="166" t="s">
        <v>504</v>
      </c>
      <c r="C40" s="173" t="s">
        <v>12</v>
      </c>
      <c r="D40" s="167">
        <v>10</v>
      </c>
      <c r="E40" s="161"/>
      <c r="F40" s="161"/>
      <c r="G40" s="161"/>
      <c r="H40" s="162"/>
      <c r="I40" s="163"/>
      <c r="J40" s="169">
        <f t="shared" si="4"/>
        <v>0</v>
      </c>
      <c r="K40" s="169">
        <f t="shared" si="5"/>
        <v>0</v>
      </c>
      <c r="L40" s="164">
        <f t="shared" si="6"/>
        <v>0</v>
      </c>
      <c r="M40" s="557"/>
    </row>
    <row r="41" spans="1:13" ht="36" x14ac:dyDescent="0.25">
      <c r="A41" s="157">
        <v>12</v>
      </c>
      <c r="B41" s="166" t="s">
        <v>505</v>
      </c>
      <c r="C41" s="173" t="s">
        <v>12</v>
      </c>
      <c r="D41" s="167">
        <v>40</v>
      </c>
      <c r="E41" s="161"/>
      <c r="F41" s="161"/>
      <c r="G41" s="161"/>
      <c r="H41" s="162"/>
      <c r="I41" s="163"/>
      <c r="J41" s="169">
        <f t="shared" si="4"/>
        <v>0</v>
      </c>
      <c r="K41" s="169">
        <f t="shared" si="5"/>
        <v>0</v>
      </c>
      <c r="L41" s="164">
        <f t="shared" si="6"/>
        <v>0</v>
      </c>
      <c r="M41" s="557"/>
    </row>
    <row r="42" spans="1:13" ht="48" x14ac:dyDescent="0.25">
      <c r="A42" s="157">
        <v>13</v>
      </c>
      <c r="B42" s="166" t="s">
        <v>506</v>
      </c>
      <c r="C42" s="173" t="s">
        <v>12</v>
      </c>
      <c r="D42" s="167">
        <v>5</v>
      </c>
      <c r="E42" s="161"/>
      <c r="F42" s="161"/>
      <c r="G42" s="161"/>
      <c r="H42" s="162"/>
      <c r="I42" s="163"/>
      <c r="J42" s="169">
        <f t="shared" si="4"/>
        <v>0</v>
      </c>
      <c r="K42" s="169">
        <f t="shared" si="5"/>
        <v>0</v>
      </c>
      <c r="L42" s="164">
        <f t="shared" si="6"/>
        <v>0</v>
      </c>
      <c r="M42" s="557"/>
    </row>
    <row r="43" spans="1:13" ht="48" x14ac:dyDescent="0.25">
      <c r="A43" s="157">
        <v>14</v>
      </c>
      <c r="B43" s="166" t="s">
        <v>507</v>
      </c>
      <c r="C43" s="173" t="s">
        <v>12</v>
      </c>
      <c r="D43" s="167">
        <v>5</v>
      </c>
      <c r="E43" s="161"/>
      <c r="F43" s="161"/>
      <c r="G43" s="161"/>
      <c r="H43" s="162"/>
      <c r="I43" s="163"/>
      <c r="J43" s="169">
        <f t="shared" si="4"/>
        <v>0</v>
      </c>
      <c r="K43" s="169">
        <f t="shared" si="5"/>
        <v>0</v>
      </c>
      <c r="L43" s="164">
        <f t="shared" si="6"/>
        <v>0</v>
      </c>
      <c r="M43" s="557"/>
    </row>
    <row r="44" spans="1:13" ht="36" x14ac:dyDescent="0.25">
      <c r="A44" s="157">
        <v>15</v>
      </c>
      <c r="B44" s="166" t="s">
        <v>508</v>
      </c>
      <c r="C44" s="173" t="s">
        <v>12</v>
      </c>
      <c r="D44" s="167">
        <v>15</v>
      </c>
      <c r="E44" s="161"/>
      <c r="F44" s="161"/>
      <c r="G44" s="161"/>
      <c r="H44" s="162"/>
      <c r="I44" s="163"/>
      <c r="J44" s="169">
        <f t="shared" si="4"/>
        <v>0</v>
      </c>
      <c r="K44" s="169">
        <f t="shared" si="5"/>
        <v>0</v>
      </c>
      <c r="L44" s="164">
        <f t="shared" si="6"/>
        <v>0</v>
      </c>
      <c r="M44" s="557"/>
    </row>
    <row r="45" spans="1:13" ht="36" x14ac:dyDescent="0.25">
      <c r="A45" s="157">
        <v>16</v>
      </c>
      <c r="B45" s="166" t="s">
        <v>509</v>
      </c>
      <c r="C45" s="173" t="s">
        <v>12</v>
      </c>
      <c r="D45" s="167">
        <v>5</v>
      </c>
      <c r="E45" s="161"/>
      <c r="F45" s="161"/>
      <c r="G45" s="161"/>
      <c r="H45" s="162"/>
      <c r="I45" s="163"/>
      <c r="J45" s="169">
        <f t="shared" si="4"/>
        <v>0</v>
      </c>
      <c r="K45" s="169">
        <f t="shared" si="5"/>
        <v>0</v>
      </c>
      <c r="L45" s="164">
        <f t="shared" si="6"/>
        <v>0</v>
      </c>
      <c r="M45" s="557"/>
    </row>
    <row r="46" spans="1:13" ht="36" x14ac:dyDescent="0.25">
      <c r="A46" s="157">
        <v>17</v>
      </c>
      <c r="B46" s="166" t="s">
        <v>510</v>
      </c>
      <c r="C46" s="173" t="s">
        <v>12</v>
      </c>
      <c r="D46" s="167">
        <v>10</v>
      </c>
      <c r="E46" s="161"/>
      <c r="F46" s="161"/>
      <c r="G46" s="161"/>
      <c r="H46" s="162"/>
      <c r="I46" s="163"/>
      <c r="J46" s="169">
        <f t="shared" si="4"/>
        <v>0</v>
      </c>
      <c r="K46" s="169">
        <f t="shared" si="5"/>
        <v>0</v>
      </c>
      <c r="L46" s="164">
        <f t="shared" si="6"/>
        <v>0</v>
      </c>
      <c r="M46" s="557"/>
    </row>
    <row r="47" spans="1:13" ht="24" x14ac:dyDescent="0.25">
      <c r="A47" s="157">
        <v>18</v>
      </c>
      <c r="B47" s="166" t="s">
        <v>511</v>
      </c>
      <c r="C47" s="173" t="s">
        <v>12</v>
      </c>
      <c r="D47" s="167">
        <v>10</v>
      </c>
      <c r="E47" s="161"/>
      <c r="F47" s="161"/>
      <c r="G47" s="161"/>
      <c r="H47" s="162"/>
      <c r="I47" s="163"/>
      <c r="J47" s="169">
        <f t="shared" si="4"/>
        <v>0</v>
      </c>
      <c r="K47" s="169">
        <f t="shared" si="5"/>
        <v>0</v>
      </c>
      <c r="L47" s="164">
        <f t="shared" si="6"/>
        <v>0</v>
      </c>
      <c r="M47" s="557"/>
    </row>
    <row r="48" spans="1:13" ht="24" x14ac:dyDescent="0.25">
      <c r="A48" s="157">
        <v>19</v>
      </c>
      <c r="B48" s="166" t="s">
        <v>512</v>
      </c>
      <c r="C48" s="173" t="s">
        <v>12</v>
      </c>
      <c r="D48" s="167">
        <v>10</v>
      </c>
      <c r="E48" s="161"/>
      <c r="F48" s="161"/>
      <c r="G48" s="161"/>
      <c r="H48" s="162"/>
      <c r="I48" s="163"/>
      <c r="J48" s="169">
        <f t="shared" si="4"/>
        <v>0</v>
      </c>
      <c r="K48" s="169">
        <f t="shared" si="5"/>
        <v>0</v>
      </c>
      <c r="L48" s="164">
        <f t="shared" si="6"/>
        <v>0</v>
      </c>
      <c r="M48" s="557"/>
    </row>
    <row r="49" spans="1:13" ht="48" x14ac:dyDescent="0.25">
      <c r="A49" s="157">
        <v>20</v>
      </c>
      <c r="B49" s="166" t="s">
        <v>513</v>
      </c>
      <c r="C49" s="173" t="s">
        <v>12</v>
      </c>
      <c r="D49" s="167">
        <v>5</v>
      </c>
      <c r="E49" s="161"/>
      <c r="F49" s="161"/>
      <c r="G49" s="161"/>
      <c r="H49" s="162"/>
      <c r="I49" s="163"/>
      <c r="J49" s="169">
        <f t="shared" si="4"/>
        <v>0</v>
      </c>
      <c r="K49" s="169">
        <f t="shared" si="5"/>
        <v>0</v>
      </c>
      <c r="L49" s="164">
        <f t="shared" si="6"/>
        <v>0</v>
      </c>
      <c r="M49" s="557"/>
    </row>
    <row r="50" spans="1:13" ht="48" x14ac:dyDescent="0.25">
      <c r="A50" s="157">
        <v>21</v>
      </c>
      <c r="B50" s="166" t="s">
        <v>514</v>
      </c>
      <c r="C50" s="173" t="s">
        <v>12</v>
      </c>
      <c r="D50" s="167">
        <v>5</v>
      </c>
      <c r="E50" s="161"/>
      <c r="F50" s="161"/>
      <c r="G50" s="161"/>
      <c r="H50" s="162"/>
      <c r="I50" s="163"/>
      <c r="J50" s="169">
        <f t="shared" si="4"/>
        <v>0</v>
      </c>
      <c r="K50" s="169">
        <f t="shared" si="5"/>
        <v>0</v>
      </c>
      <c r="L50" s="164">
        <f t="shared" si="6"/>
        <v>0</v>
      </c>
      <c r="M50" s="557"/>
    </row>
    <row r="51" spans="1:13" ht="48" x14ac:dyDescent="0.25">
      <c r="A51" s="157">
        <v>22</v>
      </c>
      <c r="B51" s="166" t="s">
        <v>515</v>
      </c>
      <c r="C51" s="173" t="s">
        <v>12</v>
      </c>
      <c r="D51" s="167">
        <v>5</v>
      </c>
      <c r="E51" s="161"/>
      <c r="F51" s="161"/>
      <c r="G51" s="161"/>
      <c r="H51" s="162"/>
      <c r="I51" s="163"/>
      <c r="J51" s="169">
        <f t="shared" si="4"/>
        <v>0</v>
      </c>
      <c r="K51" s="169">
        <f t="shared" si="5"/>
        <v>0</v>
      </c>
      <c r="L51" s="164">
        <f t="shared" si="6"/>
        <v>0</v>
      </c>
      <c r="M51" s="557"/>
    </row>
    <row r="52" spans="1:13" ht="60" x14ac:dyDescent="0.25">
      <c r="A52" s="157">
        <v>23</v>
      </c>
      <c r="B52" s="166" t="s">
        <v>578</v>
      </c>
      <c r="C52" s="173" t="s">
        <v>12</v>
      </c>
      <c r="D52" s="167">
        <v>3</v>
      </c>
      <c r="E52" s="161"/>
      <c r="F52" s="161"/>
      <c r="G52" s="161"/>
      <c r="H52" s="162"/>
      <c r="I52" s="163"/>
      <c r="J52" s="169">
        <f t="shared" si="4"/>
        <v>0</v>
      </c>
      <c r="K52" s="169">
        <f t="shared" si="5"/>
        <v>0</v>
      </c>
      <c r="L52" s="164">
        <f t="shared" si="6"/>
        <v>0</v>
      </c>
      <c r="M52" s="557"/>
    </row>
    <row r="53" spans="1:13" ht="36" x14ac:dyDescent="0.25">
      <c r="A53" s="157">
        <v>24</v>
      </c>
      <c r="B53" s="166" t="s">
        <v>516</v>
      </c>
      <c r="C53" s="173" t="s">
        <v>12</v>
      </c>
      <c r="D53" s="167">
        <v>15</v>
      </c>
      <c r="E53" s="161"/>
      <c r="F53" s="161"/>
      <c r="G53" s="161"/>
      <c r="H53" s="162"/>
      <c r="I53" s="163"/>
      <c r="J53" s="169">
        <f t="shared" si="4"/>
        <v>0</v>
      </c>
      <c r="K53" s="169">
        <f t="shared" si="5"/>
        <v>0</v>
      </c>
      <c r="L53" s="164">
        <f t="shared" si="6"/>
        <v>0</v>
      </c>
      <c r="M53" s="557"/>
    </row>
    <row r="54" spans="1:13" ht="36" x14ac:dyDescent="0.25">
      <c r="A54" s="157">
        <v>25</v>
      </c>
      <c r="B54" s="166" t="s">
        <v>517</v>
      </c>
      <c r="C54" s="173" t="s">
        <v>12</v>
      </c>
      <c r="D54" s="167">
        <v>15</v>
      </c>
      <c r="E54" s="161"/>
      <c r="F54" s="161"/>
      <c r="G54" s="161"/>
      <c r="H54" s="162"/>
      <c r="I54" s="163"/>
      <c r="J54" s="169">
        <f t="shared" si="4"/>
        <v>0</v>
      </c>
      <c r="K54" s="169">
        <f t="shared" si="5"/>
        <v>0</v>
      </c>
      <c r="L54" s="164">
        <f t="shared" si="6"/>
        <v>0</v>
      </c>
      <c r="M54" s="557"/>
    </row>
    <row r="55" spans="1:13" ht="36" x14ac:dyDescent="0.25">
      <c r="A55" s="157">
        <v>26</v>
      </c>
      <c r="B55" s="166" t="s">
        <v>518</v>
      </c>
      <c r="C55" s="173" t="s">
        <v>12</v>
      </c>
      <c r="D55" s="167">
        <v>15</v>
      </c>
      <c r="E55" s="161"/>
      <c r="F55" s="161"/>
      <c r="G55" s="161"/>
      <c r="H55" s="162"/>
      <c r="I55" s="163"/>
      <c r="J55" s="169">
        <f t="shared" si="4"/>
        <v>0</v>
      </c>
      <c r="K55" s="169">
        <f t="shared" si="5"/>
        <v>0</v>
      </c>
      <c r="L55" s="164">
        <f t="shared" si="6"/>
        <v>0</v>
      </c>
      <c r="M55" s="557"/>
    </row>
    <row r="56" spans="1:13" ht="36" x14ac:dyDescent="0.25">
      <c r="A56" s="157">
        <v>27</v>
      </c>
      <c r="B56" s="166" t="s">
        <v>519</v>
      </c>
      <c r="C56" s="173" t="s">
        <v>12</v>
      </c>
      <c r="D56" s="167">
        <v>15</v>
      </c>
      <c r="E56" s="161"/>
      <c r="F56" s="161"/>
      <c r="G56" s="161"/>
      <c r="H56" s="162"/>
      <c r="I56" s="163"/>
      <c r="J56" s="169">
        <f t="shared" si="4"/>
        <v>0</v>
      </c>
      <c r="K56" s="169">
        <f t="shared" si="5"/>
        <v>0</v>
      </c>
      <c r="L56" s="164">
        <f t="shared" si="6"/>
        <v>0</v>
      </c>
      <c r="M56" s="557"/>
    </row>
    <row r="57" spans="1:13" ht="36" x14ac:dyDescent="0.25">
      <c r="A57" s="157">
        <v>28</v>
      </c>
      <c r="B57" s="166" t="s">
        <v>520</v>
      </c>
      <c r="C57" s="173" t="s">
        <v>12</v>
      </c>
      <c r="D57" s="167">
        <v>2</v>
      </c>
      <c r="E57" s="161"/>
      <c r="F57" s="161"/>
      <c r="G57" s="161"/>
      <c r="H57" s="162"/>
      <c r="I57" s="163"/>
      <c r="J57" s="169">
        <f t="shared" si="4"/>
        <v>0</v>
      </c>
      <c r="K57" s="169">
        <f t="shared" si="5"/>
        <v>0</v>
      </c>
      <c r="L57" s="164">
        <f t="shared" si="6"/>
        <v>0</v>
      </c>
      <c r="M57" s="557"/>
    </row>
    <row r="58" spans="1:13" ht="24" x14ac:dyDescent="0.25">
      <c r="A58" s="157">
        <v>29</v>
      </c>
      <c r="B58" s="166" t="s">
        <v>521</v>
      </c>
      <c r="C58" s="173" t="s">
        <v>12</v>
      </c>
      <c r="D58" s="167">
        <v>2</v>
      </c>
      <c r="E58" s="161"/>
      <c r="F58" s="161"/>
      <c r="G58" s="161"/>
      <c r="H58" s="162"/>
      <c r="I58" s="163"/>
      <c r="J58" s="169">
        <f t="shared" si="4"/>
        <v>0</v>
      </c>
      <c r="K58" s="169">
        <f t="shared" si="5"/>
        <v>0</v>
      </c>
      <c r="L58" s="164">
        <f t="shared" si="6"/>
        <v>0</v>
      </c>
      <c r="M58" s="557"/>
    </row>
    <row r="59" spans="1:13" ht="36" x14ac:dyDescent="0.25">
      <c r="A59" s="157">
        <v>30</v>
      </c>
      <c r="B59" s="166" t="s">
        <v>522</v>
      </c>
      <c r="C59" s="173" t="s">
        <v>12</v>
      </c>
      <c r="D59" s="167">
        <v>1</v>
      </c>
      <c r="E59" s="161"/>
      <c r="F59" s="161"/>
      <c r="G59" s="161"/>
      <c r="H59" s="162"/>
      <c r="I59" s="163"/>
      <c r="J59" s="169">
        <f t="shared" si="4"/>
        <v>0</v>
      </c>
      <c r="K59" s="169">
        <f t="shared" si="5"/>
        <v>0</v>
      </c>
      <c r="L59" s="164">
        <f t="shared" si="6"/>
        <v>0</v>
      </c>
      <c r="M59" s="557"/>
    </row>
    <row r="60" spans="1:13" ht="24" x14ac:dyDescent="0.25">
      <c r="A60" s="157">
        <v>31</v>
      </c>
      <c r="B60" s="166" t="s">
        <v>523</v>
      </c>
      <c r="C60" s="173" t="s">
        <v>12</v>
      </c>
      <c r="D60" s="167">
        <v>5</v>
      </c>
      <c r="E60" s="161"/>
      <c r="F60" s="161"/>
      <c r="G60" s="161"/>
      <c r="H60" s="162"/>
      <c r="I60" s="163"/>
      <c r="J60" s="169">
        <f t="shared" si="4"/>
        <v>0</v>
      </c>
      <c r="K60" s="169">
        <f t="shared" si="5"/>
        <v>0</v>
      </c>
      <c r="L60" s="164">
        <f t="shared" si="6"/>
        <v>0</v>
      </c>
      <c r="M60" s="557"/>
    </row>
    <row r="61" spans="1:13" ht="24" x14ac:dyDescent="0.25">
      <c r="A61" s="157">
        <v>32</v>
      </c>
      <c r="B61" s="166" t="s">
        <v>524</v>
      </c>
      <c r="C61" s="173" t="s">
        <v>12</v>
      </c>
      <c r="D61" s="167">
        <v>5</v>
      </c>
      <c r="E61" s="161"/>
      <c r="F61" s="161"/>
      <c r="G61" s="161"/>
      <c r="H61" s="162"/>
      <c r="I61" s="163"/>
      <c r="J61" s="169">
        <f t="shared" si="4"/>
        <v>0</v>
      </c>
      <c r="K61" s="169">
        <f t="shared" si="5"/>
        <v>0</v>
      </c>
      <c r="L61" s="164">
        <f t="shared" si="6"/>
        <v>0</v>
      </c>
      <c r="M61" s="557"/>
    </row>
    <row r="62" spans="1:13" ht="24" x14ac:dyDescent="0.25">
      <c r="A62" s="157">
        <v>33</v>
      </c>
      <c r="B62" s="166" t="s">
        <v>525</v>
      </c>
      <c r="C62" s="173" t="s">
        <v>12</v>
      </c>
      <c r="D62" s="167">
        <v>5</v>
      </c>
      <c r="E62" s="161"/>
      <c r="F62" s="161"/>
      <c r="G62" s="161"/>
      <c r="H62" s="162"/>
      <c r="I62" s="163"/>
      <c r="J62" s="169">
        <f t="shared" si="4"/>
        <v>0</v>
      </c>
      <c r="K62" s="169">
        <f t="shared" si="5"/>
        <v>0</v>
      </c>
      <c r="L62" s="164">
        <f t="shared" si="6"/>
        <v>0</v>
      </c>
      <c r="M62" s="557"/>
    </row>
    <row r="63" spans="1:13" ht="24" x14ac:dyDescent="0.25">
      <c r="A63" s="157">
        <v>34</v>
      </c>
      <c r="B63" s="166" t="s">
        <v>526</v>
      </c>
      <c r="C63" s="173" t="s">
        <v>12</v>
      </c>
      <c r="D63" s="167">
        <v>5</v>
      </c>
      <c r="E63" s="161"/>
      <c r="F63" s="161"/>
      <c r="G63" s="161"/>
      <c r="H63" s="162"/>
      <c r="I63" s="163"/>
      <c r="J63" s="169">
        <f t="shared" si="4"/>
        <v>0</v>
      </c>
      <c r="K63" s="169">
        <f t="shared" si="5"/>
        <v>0</v>
      </c>
      <c r="L63" s="164">
        <f t="shared" si="6"/>
        <v>0</v>
      </c>
      <c r="M63" s="557"/>
    </row>
    <row r="64" spans="1:13" ht="24" x14ac:dyDescent="0.25">
      <c r="A64" s="157">
        <v>35</v>
      </c>
      <c r="B64" s="166" t="s">
        <v>527</v>
      </c>
      <c r="C64" s="173" t="s">
        <v>12</v>
      </c>
      <c r="D64" s="167">
        <v>600</v>
      </c>
      <c r="E64" s="161"/>
      <c r="F64" s="161"/>
      <c r="G64" s="161"/>
      <c r="H64" s="162"/>
      <c r="I64" s="163"/>
      <c r="J64" s="169">
        <f t="shared" si="4"/>
        <v>0</v>
      </c>
      <c r="K64" s="169">
        <f t="shared" si="5"/>
        <v>0</v>
      </c>
      <c r="L64" s="164">
        <f t="shared" si="6"/>
        <v>0</v>
      </c>
      <c r="M64" s="557"/>
    </row>
    <row r="65" spans="1:13" ht="32.25" customHeight="1" x14ac:dyDescent="0.25">
      <c r="A65" s="157">
        <v>36</v>
      </c>
      <c r="B65" s="166" t="s">
        <v>528</v>
      </c>
      <c r="C65" s="173" t="s">
        <v>12</v>
      </c>
      <c r="D65" s="167">
        <v>600</v>
      </c>
      <c r="E65" s="161"/>
      <c r="F65" s="161"/>
      <c r="G65" s="161"/>
      <c r="H65" s="162"/>
      <c r="I65" s="163"/>
      <c r="J65" s="169">
        <f t="shared" si="4"/>
        <v>0</v>
      </c>
      <c r="K65" s="169">
        <f t="shared" si="5"/>
        <v>0</v>
      </c>
      <c r="L65" s="164">
        <f t="shared" si="6"/>
        <v>0</v>
      </c>
      <c r="M65" s="557"/>
    </row>
    <row r="66" spans="1:13" ht="30" customHeight="1" x14ac:dyDescent="0.25">
      <c r="A66" s="157">
        <v>37</v>
      </c>
      <c r="B66" s="166" t="s">
        <v>529</v>
      </c>
      <c r="C66" s="173" t="s">
        <v>12</v>
      </c>
      <c r="D66" s="167">
        <v>20</v>
      </c>
      <c r="E66" s="161"/>
      <c r="F66" s="161"/>
      <c r="G66" s="161"/>
      <c r="H66" s="162"/>
      <c r="I66" s="163"/>
      <c r="J66" s="169">
        <f t="shared" si="4"/>
        <v>0</v>
      </c>
      <c r="K66" s="169">
        <f t="shared" si="5"/>
        <v>0</v>
      </c>
      <c r="L66" s="164">
        <f t="shared" si="6"/>
        <v>0</v>
      </c>
      <c r="M66" s="557"/>
    </row>
    <row r="67" spans="1:13" ht="27.75" customHeight="1" thickBot="1" x14ac:dyDescent="0.3">
      <c r="A67" s="174">
        <v>38</v>
      </c>
      <c r="B67" s="175" t="s">
        <v>530</v>
      </c>
      <c r="C67" s="176" t="s">
        <v>12</v>
      </c>
      <c r="D67" s="177">
        <v>5</v>
      </c>
      <c r="E67" s="178"/>
      <c r="F67" s="178"/>
      <c r="G67" s="178"/>
      <c r="H67" s="179"/>
      <c r="I67" s="180"/>
      <c r="J67" s="181">
        <f t="shared" si="4"/>
        <v>0</v>
      </c>
      <c r="K67" s="181">
        <f t="shared" si="5"/>
        <v>0</v>
      </c>
      <c r="L67" s="165">
        <f t="shared" si="6"/>
        <v>0</v>
      </c>
      <c r="M67" s="557"/>
    </row>
    <row r="68" spans="1:13" ht="15.75" thickBot="1" x14ac:dyDescent="0.3">
      <c r="A68" s="579" t="s">
        <v>35</v>
      </c>
      <c r="B68" s="580"/>
      <c r="C68" s="580"/>
      <c r="D68" s="580"/>
      <c r="E68" s="580"/>
      <c r="F68" s="580"/>
      <c r="G68" s="580"/>
      <c r="H68" s="580"/>
      <c r="I68" s="580"/>
      <c r="J68" s="581"/>
      <c r="K68" s="171">
        <f>SUM(K30:K67)</f>
        <v>0</v>
      </c>
      <c r="L68" s="171">
        <f>SUM(L30:L67)</f>
        <v>0</v>
      </c>
      <c r="M68" s="172"/>
    </row>
    <row r="69" spans="1:13" ht="15" customHeight="1" x14ac:dyDescent="0.25">
      <c r="A69" s="480" t="s">
        <v>531</v>
      </c>
      <c r="B69" s="481"/>
      <c r="C69" s="481"/>
      <c r="D69" s="481"/>
      <c r="E69" s="481"/>
      <c r="F69" s="481"/>
      <c r="G69" s="481"/>
      <c r="H69" s="481"/>
      <c r="I69" s="481"/>
      <c r="J69" s="481"/>
      <c r="K69" s="481"/>
      <c r="L69" s="481"/>
      <c r="M69" s="155"/>
    </row>
    <row r="70" spans="1:13" ht="30" customHeight="1" x14ac:dyDescent="0.25">
      <c r="A70" s="652" t="s">
        <v>532</v>
      </c>
      <c r="B70" s="653"/>
      <c r="C70" s="653"/>
      <c r="D70" s="653"/>
      <c r="E70" s="653"/>
      <c r="F70" s="653"/>
      <c r="G70" s="653"/>
      <c r="H70" s="653"/>
      <c r="I70" s="653"/>
      <c r="J70" s="653"/>
      <c r="K70" s="653"/>
      <c r="L70" s="653"/>
      <c r="M70" s="155"/>
    </row>
    <row r="71" spans="1:13" ht="48" x14ac:dyDescent="0.25">
      <c r="A71" s="157">
        <v>1</v>
      </c>
      <c r="B71" s="166" t="s">
        <v>533</v>
      </c>
      <c r="C71" s="173" t="s">
        <v>12</v>
      </c>
      <c r="D71" s="167">
        <v>20</v>
      </c>
      <c r="E71" s="161"/>
      <c r="F71" s="161"/>
      <c r="G71" s="161"/>
      <c r="H71" s="162"/>
      <c r="I71" s="163"/>
      <c r="J71" s="164">
        <f t="shared" ref="J71:J77" si="7">H71*(1+I71)</f>
        <v>0</v>
      </c>
      <c r="K71" s="165">
        <f t="shared" ref="K71:K77" si="8">D71*H71</f>
        <v>0</v>
      </c>
      <c r="L71" s="164">
        <f>K71*(1+I71)</f>
        <v>0</v>
      </c>
      <c r="M71" s="557" t="s">
        <v>573</v>
      </c>
    </row>
    <row r="72" spans="1:13" ht="48" x14ac:dyDescent="0.25">
      <c r="A72" s="157">
        <v>2</v>
      </c>
      <c r="B72" s="166" t="s">
        <v>534</v>
      </c>
      <c r="C72" s="173" t="s">
        <v>12</v>
      </c>
      <c r="D72" s="167">
        <v>40</v>
      </c>
      <c r="E72" s="161"/>
      <c r="F72" s="161"/>
      <c r="G72" s="161"/>
      <c r="H72" s="162"/>
      <c r="I72" s="163"/>
      <c r="J72" s="164">
        <f t="shared" si="7"/>
        <v>0</v>
      </c>
      <c r="K72" s="165">
        <f t="shared" si="8"/>
        <v>0</v>
      </c>
      <c r="L72" s="164">
        <f>K72*(1+I72)</f>
        <v>0</v>
      </c>
      <c r="M72" s="557"/>
    </row>
    <row r="73" spans="1:13" ht="48" x14ac:dyDescent="0.25">
      <c r="A73" s="157">
        <v>3</v>
      </c>
      <c r="B73" s="166" t="s">
        <v>535</v>
      </c>
      <c r="C73" s="173" t="s">
        <v>12</v>
      </c>
      <c r="D73" s="167">
        <v>20</v>
      </c>
      <c r="E73" s="161"/>
      <c r="F73" s="161"/>
      <c r="G73" s="161"/>
      <c r="H73" s="162"/>
      <c r="I73" s="163"/>
      <c r="J73" s="164">
        <f t="shared" si="7"/>
        <v>0</v>
      </c>
      <c r="K73" s="164">
        <f t="shared" si="8"/>
        <v>0</v>
      </c>
      <c r="L73" s="164">
        <f>D73*J73</f>
        <v>0</v>
      </c>
      <c r="M73" s="557"/>
    </row>
    <row r="74" spans="1:13" ht="48" x14ac:dyDescent="0.25">
      <c r="A74" s="157">
        <v>4</v>
      </c>
      <c r="B74" s="166" t="s">
        <v>536</v>
      </c>
      <c r="C74" s="173" t="s">
        <v>12</v>
      </c>
      <c r="D74" s="167">
        <v>40</v>
      </c>
      <c r="E74" s="161"/>
      <c r="F74" s="161"/>
      <c r="G74" s="161"/>
      <c r="H74" s="162"/>
      <c r="I74" s="163"/>
      <c r="J74" s="164">
        <f t="shared" si="7"/>
        <v>0</v>
      </c>
      <c r="K74" s="164">
        <f t="shared" si="8"/>
        <v>0</v>
      </c>
      <c r="L74" s="164">
        <f>D74*J74</f>
        <v>0</v>
      </c>
      <c r="M74" s="557"/>
    </row>
    <row r="75" spans="1:13" ht="24" x14ac:dyDescent="0.25">
      <c r="A75" s="157">
        <v>5</v>
      </c>
      <c r="B75" s="166" t="s">
        <v>537</v>
      </c>
      <c r="C75" s="173" t="s">
        <v>12</v>
      </c>
      <c r="D75" s="167">
        <v>800</v>
      </c>
      <c r="E75" s="161"/>
      <c r="F75" s="161"/>
      <c r="G75" s="161"/>
      <c r="H75" s="162"/>
      <c r="I75" s="163"/>
      <c r="J75" s="164">
        <f t="shared" si="7"/>
        <v>0</v>
      </c>
      <c r="K75" s="164">
        <f t="shared" si="8"/>
        <v>0</v>
      </c>
      <c r="L75" s="164">
        <f>D75*J75</f>
        <v>0</v>
      </c>
      <c r="M75" s="557"/>
    </row>
    <row r="76" spans="1:13" ht="24" x14ac:dyDescent="0.25">
      <c r="A76" s="157">
        <v>6</v>
      </c>
      <c r="B76" s="166" t="s">
        <v>538</v>
      </c>
      <c r="C76" s="173" t="s">
        <v>12</v>
      </c>
      <c r="D76" s="167">
        <v>800</v>
      </c>
      <c r="E76" s="161"/>
      <c r="F76" s="161"/>
      <c r="G76" s="161"/>
      <c r="H76" s="162"/>
      <c r="I76" s="163"/>
      <c r="J76" s="164">
        <f t="shared" si="7"/>
        <v>0</v>
      </c>
      <c r="K76" s="164">
        <f t="shared" si="8"/>
        <v>0</v>
      </c>
      <c r="L76" s="164">
        <f>D76*J76</f>
        <v>0</v>
      </c>
      <c r="M76" s="557"/>
    </row>
    <row r="77" spans="1:13" ht="24.75" thickBot="1" x14ac:dyDescent="0.3">
      <c r="A77" s="157">
        <v>7</v>
      </c>
      <c r="B77" s="182" t="s">
        <v>530</v>
      </c>
      <c r="C77" s="183" t="s">
        <v>12</v>
      </c>
      <c r="D77" s="184">
        <v>3</v>
      </c>
      <c r="E77" s="161"/>
      <c r="F77" s="161"/>
      <c r="G77" s="161"/>
      <c r="H77" s="162"/>
      <c r="I77" s="163"/>
      <c r="J77" s="164">
        <f t="shared" si="7"/>
        <v>0</v>
      </c>
      <c r="K77" s="164">
        <f t="shared" si="8"/>
        <v>0</v>
      </c>
      <c r="L77" s="164">
        <f>D77*J77</f>
        <v>0</v>
      </c>
      <c r="M77" s="557"/>
    </row>
    <row r="78" spans="1:13" ht="15.75" thickBot="1" x14ac:dyDescent="0.3">
      <c r="A78" s="579" t="s">
        <v>35</v>
      </c>
      <c r="B78" s="580"/>
      <c r="C78" s="580"/>
      <c r="D78" s="580"/>
      <c r="E78" s="580"/>
      <c r="F78" s="580"/>
      <c r="G78" s="580"/>
      <c r="H78" s="580"/>
      <c r="I78" s="580"/>
      <c r="J78" s="581"/>
      <c r="K78" s="171">
        <f>SUM(K71:K77)</f>
        <v>0</v>
      </c>
      <c r="L78" s="171">
        <f>SUM(L71:L77)</f>
        <v>0</v>
      </c>
      <c r="M78" s="172"/>
    </row>
    <row r="79" spans="1:13" ht="15" customHeight="1" x14ac:dyDescent="0.25">
      <c r="A79" s="480" t="s">
        <v>539</v>
      </c>
      <c r="B79" s="481"/>
      <c r="C79" s="481"/>
      <c r="D79" s="481"/>
      <c r="E79" s="481"/>
      <c r="F79" s="481"/>
      <c r="G79" s="481"/>
      <c r="H79" s="481"/>
      <c r="I79" s="481"/>
      <c r="J79" s="481"/>
      <c r="K79" s="481"/>
      <c r="L79" s="481"/>
      <c r="M79" s="185"/>
    </row>
    <row r="80" spans="1:13" ht="31.5" customHeight="1" x14ac:dyDescent="0.25">
      <c r="A80" s="474" t="s">
        <v>540</v>
      </c>
      <c r="B80" s="476"/>
      <c r="C80" s="476"/>
      <c r="D80" s="476"/>
      <c r="E80" s="476"/>
      <c r="F80" s="476"/>
      <c r="G80" s="476"/>
      <c r="H80" s="476"/>
      <c r="I80" s="476"/>
      <c r="J80" s="476"/>
      <c r="K80" s="476"/>
      <c r="L80" s="476"/>
      <c r="M80" s="557" t="s">
        <v>573</v>
      </c>
    </row>
    <row r="81" spans="1:13" ht="24" x14ac:dyDescent="0.25">
      <c r="A81" s="157">
        <v>1</v>
      </c>
      <c r="B81" s="166" t="s">
        <v>541</v>
      </c>
      <c r="C81" s="173" t="s">
        <v>12</v>
      </c>
      <c r="D81" s="167">
        <v>10</v>
      </c>
      <c r="E81" s="161"/>
      <c r="F81" s="161"/>
      <c r="G81" s="161"/>
      <c r="H81" s="162"/>
      <c r="I81" s="163"/>
      <c r="J81" s="164">
        <f t="shared" ref="J81:J93" si="9">H81*(1+I81)</f>
        <v>0</v>
      </c>
      <c r="K81" s="165">
        <f t="shared" ref="K81:K93" si="10">D81*H81</f>
        <v>0</v>
      </c>
      <c r="L81" s="164">
        <f>K81*(1+I81)</f>
        <v>0</v>
      </c>
      <c r="M81" s="557"/>
    </row>
    <row r="82" spans="1:13" ht="24" x14ac:dyDescent="0.25">
      <c r="A82" s="157">
        <v>2</v>
      </c>
      <c r="B82" s="166" t="s">
        <v>542</v>
      </c>
      <c r="C82" s="173" t="s">
        <v>12</v>
      </c>
      <c r="D82" s="167">
        <v>10</v>
      </c>
      <c r="E82" s="161"/>
      <c r="F82" s="161"/>
      <c r="G82" s="161"/>
      <c r="H82" s="162"/>
      <c r="I82" s="163"/>
      <c r="J82" s="164">
        <f t="shared" si="9"/>
        <v>0</v>
      </c>
      <c r="K82" s="165">
        <f t="shared" si="10"/>
        <v>0</v>
      </c>
      <c r="L82" s="164">
        <f>K82*(1+I82)</f>
        <v>0</v>
      </c>
      <c r="M82" s="557"/>
    </row>
    <row r="83" spans="1:13" ht="24" x14ac:dyDescent="0.25">
      <c r="A83" s="157">
        <v>3</v>
      </c>
      <c r="B83" s="166" t="s">
        <v>543</v>
      </c>
      <c r="C83" s="173" t="s">
        <v>12</v>
      </c>
      <c r="D83" s="167">
        <v>10</v>
      </c>
      <c r="E83" s="161"/>
      <c r="F83" s="161"/>
      <c r="G83" s="161"/>
      <c r="H83" s="162"/>
      <c r="I83" s="163"/>
      <c r="J83" s="164">
        <f t="shared" si="9"/>
        <v>0</v>
      </c>
      <c r="K83" s="164">
        <f t="shared" si="10"/>
        <v>0</v>
      </c>
      <c r="L83" s="164">
        <f t="shared" ref="L83:L93" si="11">D83*J83</f>
        <v>0</v>
      </c>
      <c r="M83" s="557"/>
    </row>
    <row r="84" spans="1:13" ht="36" x14ac:dyDescent="0.25">
      <c r="A84" s="157">
        <v>4</v>
      </c>
      <c r="B84" s="166" t="s">
        <v>544</v>
      </c>
      <c r="C84" s="173" t="s">
        <v>12</v>
      </c>
      <c r="D84" s="167">
        <v>10</v>
      </c>
      <c r="E84" s="161"/>
      <c r="F84" s="161"/>
      <c r="G84" s="161"/>
      <c r="H84" s="162"/>
      <c r="I84" s="163"/>
      <c r="J84" s="164">
        <f t="shared" si="9"/>
        <v>0</v>
      </c>
      <c r="K84" s="164">
        <f t="shared" si="10"/>
        <v>0</v>
      </c>
      <c r="L84" s="164">
        <f t="shared" si="11"/>
        <v>0</v>
      </c>
      <c r="M84" s="557"/>
    </row>
    <row r="85" spans="1:13" ht="60" x14ac:dyDescent="0.25">
      <c r="A85" s="157">
        <v>5</v>
      </c>
      <c r="B85" s="166" t="s">
        <v>545</v>
      </c>
      <c r="C85" s="173" t="s">
        <v>12</v>
      </c>
      <c r="D85" s="167">
        <v>10</v>
      </c>
      <c r="E85" s="161"/>
      <c r="F85" s="161"/>
      <c r="G85" s="161"/>
      <c r="H85" s="162"/>
      <c r="I85" s="163"/>
      <c r="J85" s="164">
        <f t="shared" si="9"/>
        <v>0</v>
      </c>
      <c r="K85" s="164">
        <f t="shared" si="10"/>
        <v>0</v>
      </c>
      <c r="L85" s="164">
        <f t="shared" si="11"/>
        <v>0</v>
      </c>
      <c r="M85" s="557"/>
    </row>
    <row r="86" spans="1:13" ht="60" x14ac:dyDescent="0.25">
      <c r="A86" s="157">
        <v>6</v>
      </c>
      <c r="B86" s="186" t="s">
        <v>546</v>
      </c>
      <c r="C86" s="173" t="s">
        <v>12</v>
      </c>
      <c r="D86" s="167">
        <v>10</v>
      </c>
      <c r="E86" s="161"/>
      <c r="F86" s="161"/>
      <c r="G86" s="161"/>
      <c r="H86" s="162"/>
      <c r="I86" s="163"/>
      <c r="J86" s="164">
        <f t="shared" si="9"/>
        <v>0</v>
      </c>
      <c r="K86" s="164">
        <f t="shared" si="10"/>
        <v>0</v>
      </c>
      <c r="L86" s="164">
        <f t="shared" si="11"/>
        <v>0</v>
      </c>
      <c r="M86" s="557"/>
    </row>
    <row r="87" spans="1:13" ht="60" x14ac:dyDescent="0.25">
      <c r="A87" s="157">
        <v>7</v>
      </c>
      <c r="B87" s="186" t="s">
        <v>547</v>
      </c>
      <c r="C87" s="173" t="s">
        <v>12</v>
      </c>
      <c r="D87" s="167">
        <v>10</v>
      </c>
      <c r="E87" s="161"/>
      <c r="F87" s="161"/>
      <c r="G87" s="161"/>
      <c r="H87" s="162"/>
      <c r="I87" s="163"/>
      <c r="J87" s="164">
        <f t="shared" si="9"/>
        <v>0</v>
      </c>
      <c r="K87" s="164">
        <f t="shared" si="10"/>
        <v>0</v>
      </c>
      <c r="L87" s="164">
        <f t="shared" si="11"/>
        <v>0</v>
      </c>
      <c r="M87" s="557"/>
    </row>
    <row r="88" spans="1:13" ht="24" x14ac:dyDescent="0.25">
      <c r="A88" s="157">
        <v>8</v>
      </c>
      <c r="B88" s="166" t="s">
        <v>548</v>
      </c>
      <c r="C88" s="187" t="s">
        <v>12</v>
      </c>
      <c r="D88" s="167">
        <v>200</v>
      </c>
      <c r="E88" s="161"/>
      <c r="F88" s="161"/>
      <c r="G88" s="161"/>
      <c r="H88" s="162"/>
      <c r="I88" s="163"/>
      <c r="J88" s="164">
        <f t="shared" si="9"/>
        <v>0</v>
      </c>
      <c r="K88" s="164">
        <f t="shared" si="10"/>
        <v>0</v>
      </c>
      <c r="L88" s="164">
        <f t="shared" si="11"/>
        <v>0</v>
      </c>
      <c r="M88" s="557"/>
    </row>
    <row r="89" spans="1:13" ht="24" x14ac:dyDescent="0.25">
      <c r="A89" s="157">
        <v>9</v>
      </c>
      <c r="B89" s="166" t="s">
        <v>549</v>
      </c>
      <c r="C89" s="173" t="s">
        <v>12</v>
      </c>
      <c r="D89" s="167">
        <v>200</v>
      </c>
      <c r="E89" s="161"/>
      <c r="F89" s="161"/>
      <c r="G89" s="161"/>
      <c r="H89" s="162"/>
      <c r="I89" s="163"/>
      <c r="J89" s="164">
        <f t="shared" si="9"/>
        <v>0</v>
      </c>
      <c r="K89" s="164">
        <f t="shared" si="10"/>
        <v>0</v>
      </c>
      <c r="L89" s="164">
        <f t="shared" si="11"/>
        <v>0</v>
      </c>
      <c r="M89" s="557"/>
    </row>
    <row r="90" spans="1:13" ht="24" x14ac:dyDescent="0.25">
      <c r="A90" s="174">
        <v>10</v>
      </c>
      <c r="B90" s="188" t="s">
        <v>550</v>
      </c>
      <c r="C90" s="176" t="s">
        <v>12</v>
      </c>
      <c r="D90" s="167">
        <v>200</v>
      </c>
      <c r="E90" s="178"/>
      <c r="F90" s="178"/>
      <c r="G90" s="178"/>
      <c r="H90" s="179"/>
      <c r="I90" s="163"/>
      <c r="J90" s="165">
        <f t="shared" si="9"/>
        <v>0</v>
      </c>
      <c r="K90" s="165">
        <f t="shared" si="10"/>
        <v>0</v>
      </c>
      <c r="L90" s="165">
        <f t="shared" si="11"/>
        <v>0</v>
      </c>
      <c r="M90" s="557"/>
    </row>
    <row r="91" spans="1:13" ht="15" x14ac:dyDescent="0.25">
      <c r="A91" s="189">
        <v>11</v>
      </c>
      <c r="B91" s="166" t="s">
        <v>551</v>
      </c>
      <c r="C91" s="173" t="s">
        <v>12</v>
      </c>
      <c r="D91" s="167">
        <v>150</v>
      </c>
      <c r="E91" s="190"/>
      <c r="F91" s="190"/>
      <c r="G91" s="190"/>
      <c r="H91" s="191"/>
      <c r="I91" s="163"/>
      <c r="J91" s="192">
        <f t="shared" si="9"/>
        <v>0</v>
      </c>
      <c r="K91" s="192">
        <f t="shared" si="10"/>
        <v>0</v>
      </c>
      <c r="L91" s="192">
        <f t="shared" si="11"/>
        <v>0</v>
      </c>
      <c r="M91" s="557"/>
    </row>
    <row r="92" spans="1:13" ht="24" x14ac:dyDescent="0.25">
      <c r="A92" s="189">
        <v>12</v>
      </c>
      <c r="B92" s="166" t="s">
        <v>552</v>
      </c>
      <c r="C92" s="173" t="s">
        <v>12</v>
      </c>
      <c r="D92" s="167">
        <v>25</v>
      </c>
      <c r="E92" s="190"/>
      <c r="F92" s="190"/>
      <c r="G92" s="190"/>
      <c r="H92" s="191"/>
      <c r="I92" s="163"/>
      <c r="J92" s="192">
        <f t="shared" si="9"/>
        <v>0</v>
      </c>
      <c r="K92" s="192">
        <f t="shared" si="10"/>
        <v>0</v>
      </c>
      <c r="L92" s="192">
        <f t="shared" si="11"/>
        <v>0</v>
      </c>
      <c r="M92" s="557"/>
    </row>
    <row r="93" spans="1:13" ht="24.75" thickBot="1" x14ac:dyDescent="0.3">
      <c r="A93" s="189">
        <v>13</v>
      </c>
      <c r="B93" s="182" t="s">
        <v>530</v>
      </c>
      <c r="C93" s="176" t="s">
        <v>557</v>
      </c>
      <c r="D93" s="184">
        <v>2</v>
      </c>
      <c r="E93" s="190"/>
      <c r="F93" s="190"/>
      <c r="G93" s="190"/>
      <c r="H93" s="191"/>
      <c r="I93" s="163"/>
      <c r="J93" s="192">
        <f t="shared" si="9"/>
        <v>0</v>
      </c>
      <c r="K93" s="192">
        <f t="shared" si="10"/>
        <v>0</v>
      </c>
      <c r="L93" s="192">
        <f t="shared" si="11"/>
        <v>0</v>
      </c>
      <c r="M93" s="557"/>
    </row>
    <row r="94" spans="1:13" ht="15" x14ac:dyDescent="0.25">
      <c r="A94" s="654" t="s">
        <v>35</v>
      </c>
      <c r="B94" s="655"/>
      <c r="C94" s="655"/>
      <c r="D94" s="655"/>
      <c r="E94" s="655"/>
      <c r="F94" s="655"/>
      <c r="G94" s="655"/>
      <c r="H94" s="655"/>
      <c r="I94" s="655"/>
      <c r="J94" s="656"/>
      <c r="K94" s="401">
        <f>SUM(K81:K93)</f>
        <v>0</v>
      </c>
      <c r="L94" s="402">
        <f>SUM(L81:L93)</f>
        <v>0</v>
      </c>
      <c r="M94" s="185"/>
    </row>
    <row r="95" spans="1:13" ht="15" customHeight="1" x14ac:dyDescent="0.25">
      <c r="A95" s="482" t="s">
        <v>553</v>
      </c>
      <c r="B95" s="482"/>
      <c r="C95" s="482"/>
      <c r="D95" s="482"/>
      <c r="E95" s="482"/>
      <c r="F95" s="482"/>
      <c r="G95" s="482"/>
      <c r="H95" s="482"/>
      <c r="I95" s="482"/>
      <c r="J95" s="482"/>
      <c r="K95" s="482"/>
      <c r="L95" s="482"/>
      <c r="M95" s="155"/>
    </row>
    <row r="96" spans="1:13" ht="15" x14ac:dyDescent="0.25">
      <c r="A96" s="474" t="s">
        <v>554</v>
      </c>
      <c r="B96" s="476"/>
      <c r="C96" s="476"/>
      <c r="D96" s="476"/>
      <c r="E96" s="476"/>
      <c r="F96" s="476"/>
      <c r="G96" s="476"/>
      <c r="H96" s="476"/>
      <c r="I96" s="476"/>
      <c r="J96" s="476"/>
      <c r="K96" s="476"/>
      <c r="L96" s="476"/>
      <c r="M96" s="155"/>
    </row>
    <row r="97" spans="1:13" ht="84" x14ac:dyDescent="0.25">
      <c r="A97" s="157">
        <v>1</v>
      </c>
      <c r="B97" s="166" t="s">
        <v>555</v>
      </c>
      <c r="C97" s="173" t="s">
        <v>12</v>
      </c>
      <c r="D97" s="167">
        <v>40</v>
      </c>
      <c r="E97" s="161"/>
      <c r="F97" s="161"/>
      <c r="G97" s="161"/>
      <c r="H97" s="162"/>
      <c r="I97" s="163"/>
      <c r="J97" s="164">
        <f>H97*(1+I97)</f>
        <v>0</v>
      </c>
      <c r="K97" s="165">
        <f>D97*H97</f>
        <v>0</v>
      </c>
      <c r="L97" s="164">
        <f>K97*(1+I97)</f>
        <v>0</v>
      </c>
      <c r="M97" s="557" t="s">
        <v>573</v>
      </c>
    </row>
    <row r="98" spans="1:13" ht="24.75" thickBot="1" x14ac:dyDescent="0.3">
      <c r="A98" s="157">
        <v>2</v>
      </c>
      <c r="B98" s="193" t="s">
        <v>556</v>
      </c>
      <c r="C98" s="173" t="s">
        <v>557</v>
      </c>
      <c r="D98" s="167">
        <v>2</v>
      </c>
      <c r="E98" s="161"/>
      <c r="F98" s="161"/>
      <c r="G98" s="161"/>
      <c r="H98" s="162"/>
      <c r="I98" s="163"/>
      <c r="J98" s="164">
        <f>H98*(1+I98)</f>
        <v>0</v>
      </c>
      <c r="K98" s="165">
        <f>D98*H98</f>
        <v>0</v>
      </c>
      <c r="L98" s="164">
        <f>K98*(1+I98)</f>
        <v>0</v>
      </c>
      <c r="M98" s="557"/>
    </row>
    <row r="99" spans="1:13" ht="15.75" thickBot="1" x14ac:dyDescent="0.3">
      <c r="A99" s="579" t="s">
        <v>35</v>
      </c>
      <c r="B99" s="580"/>
      <c r="C99" s="580"/>
      <c r="D99" s="580"/>
      <c r="E99" s="580"/>
      <c r="F99" s="580"/>
      <c r="G99" s="580"/>
      <c r="H99" s="580"/>
      <c r="I99" s="580"/>
      <c r="J99" s="581"/>
      <c r="K99" s="171">
        <f>SUM(K97:K98)</f>
        <v>0</v>
      </c>
      <c r="L99" s="171">
        <f>SUM(L97:L98)</f>
        <v>0</v>
      </c>
      <c r="M99" s="172"/>
    </row>
    <row r="100" spans="1:13" ht="15" customHeight="1" x14ac:dyDescent="0.25">
      <c r="A100" s="480" t="s">
        <v>575</v>
      </c>
      <c r="B100" s="481"/>
      <c r="C100" s="481"/>
      <c r="D100" s="481"/>
      <c r="E100" s="481"/>
      <c r="F100" s="481"/>
      <c r="G100" s="481"/>
      <c r="H100" s="481"/>
      <c r="I100" s="481"/>
      <c r="J100" s="481"/>
      <c r="K100" s="481"/>
      <c r="L100" s="481"/>
      <c r="M100" s="657" t="s">
        <v>573</v>
      </c>
    </row>
    <row r="101" spans="1:13" ht="15.75" thickBot="1" x14ac:dyDescent="0.3">
      <c r="A101" s="474" t="s">
        <v>558</v>
      </c>
      <c r="B101" s="476"/>
      <c r="C101" s="476"/>
      <c r="D101" s="476"/>
      <c r="E101" s="476"/>
      <c r="F101" s="476"/>
      <c r="G101" s="476"/>
      <c r="H101" s="476"/>
      <c r="I101" s="476"/>
      <c r="J101" s="476"/>
      <c r="K101" s="445"/>
      <c r="L101" s="445"/>
      <c r="M101" s="657"/>
    </row>
    <row r="102" spans="1:13" ht="48.75" thickBot="1" x14ac:dyDescent="0.3">
      <c r="A102" s="157">
        <v>1</v>
      </c>
      <c r="B102" s="166" t="s">
        <v>559</v>
      </c>
      <c r="C102" s="173" t="s">
        <v>12</v>
      </c>
      <c r="D102" s="167">
        <v>10</v>
      </c>
      <c r="E102" s="161"/>
      <c r="F102" s="161"/>
      <c r="G102" s="161"/>
      <c r="H102" s="162"/>
      <c r="I102" s="163"/>
      <c r="J102" s="164">
        <f>H102*(1+I102)</f>
        <v>0</v>
      </c>
      <c r="K102" s="194">
        <f>D102*H102</f>
        <v>0</v>
      </c>
      <c r="L102" s="195">
        <f>K102*(1+I102)</f>
        <v>0</v>
      </c>
      <c r="M102" s="658"/>
    </row>
    <row r="103" spans="1:13" s="1" customFormat="1" ht="17.45" customHeight="1" thickBot="1" x14ac:dyDescent="0.3">
      <c r="A103" s="455" t="s">
        <v>560</v>
      </c>
      <c r="B103" s="456"/>
      <c r="C103" s="456"/>
      <c r="D103" s="456"/>
      <c r="E103" s="456"/>
      <c r="F103" s="456"/>
      <c r="G103" s="456"/>
      <c r="H103" s="456"/>
      <c r="I103" s="456"/>
      <c r="J103" s="456"/>
      <c r="K103" s="456"/>
      <c r="L103" s="651"/>
      <c r="M103" s="196"/>
    </row>
    <row r="104" spans="1:13" s="1" customFormat="1" ht="17.25" thickBot="1" x14ac:dyDescent="0.3">
      <c r="A104" s="197">
        <v>1</v>
      </c>
      <c r="B104" s="173" t="s">
        <v>561</v>
      </c>
      <c r="C104" s="197" t="s">
        <v>12</v>
      </c>
      <c r="D104" s="197">
        <v>150</v>
      </c>
      <c r="E104" s="198"/>
      <c r="F104" s="199"/>
      <c r="G104" s="198"/>
      <c r="H104" s="200"/>
      <c r="I104" s="201"/>
      <c r="J104" s="202">
        <f>H104*(1+I104)</f>
        <v>0</v>
      </c>
      <c r="K104" s="203">
        <f>D104*H104</f>
        <v>0</v>
      </c>
      <c r="L104" s="204">
        <f>D104*J104</f>
        <v>0</v>
      </c>
      <c r="M104" s="76"/>
    </row>
    <row r="105" spans="1:13" ht="15.75" thickBot="1" x14ac:dyDescent="0.3">
      <c r="A105" s="634" t="s">
        <v>35</v>
      </c>
      <c r="B105" s="646"/>
      <c r="C105" s="646"/>
      <c r="D105" s="646"/>
      <c r="E105" s="646"/>
      <c r="F105" s="646"/>
      <c r="G105" s="646"/>
      <c r="H105" s="646"/>
      <c r="I105" s="646"/>
      <c r="J105" s="647"/>
      <c r="K105" s="80">
        <f>SUM(K104+K102+K99+K94+K78+K68+K27)</f>
        <v>0</v>
      </c>
      <c r="L105" s="80">
        <f>SUM(L104+L102+L99+L94+L78+L68+L27)</f>
        <v>0</v>
      </c>
      <c r="M105" s="205"/>
    </row>
    <row r="106" spans="1:13" ht="15" x14ac:dyDescent="0.25">
      <c r="A106" s="81"/>
      <c r="B106" s="82"/>
      <c r="C106" s="82"/>
      <c r="D106" s="82"/>
      <c r="E106" s="82"/>
      <c r="F106" s="82"/>
      <c r="G106" s="82"/>
      <c r="H106" s="82"/>
      <c r="I106" s="82"/>
      <c r="J106" s="82"/>
      <c r="K106" s="132"/>
      <c r="L106" s="132"/>
    </row>
    <row r="107" spans="1:13" ht="17.25" thickBot="1" x14ac:dyDescent="0.35"/>
    <row r="108" spans="1:13" ht="15.75" customHeight="1" x14ac:dyDescent="0.25">
      <c r="A108" s="648" t="s">
        <v>196</v>
      </c>
      <c r="B108" s="649"/>
      <c r="C108" s="649"/>
      <c r="D108" s="649"/>
      <c r="E108" s="649"/>
      <c r="F108" s="649"/>
      <c r="G108" s="649"/>
      <c r="H108" s="649"/>
      <c r="I108" s="649"/>
      <c r="J108" s="649"/>
      <c r="K108" s="649"/>
      <c r="L108" s="650"/>
    </row>
    <row r="109" spans="1:13" x14ac:dyDescent="0.25">
      <c r="A109" s="640" t="s">
        <v>197</v>
      </c>
      <c r="B109" s="641"/>
      <c r="C109" s="641"/>
      <c r="D109" s="641"/>
      <c r="E109" s="641"/>
      <c r="F109" s="641"/>
      <c r="G109" s="641"/>
      <c r="H109" s="641"/>
      <c r="I109" s="641"/>
      <c r="J109" s="641"/>
      <c r="K109" s="641"/>
      <c r="L109" s="642"/>
    </row>
    <row r="110" spans="1:13" x14ac:dyDescent="0.25">
      <c r="A110" s="640" t="s">
        <v>198</v>
      </c>
      <c r="B110" s="641"/>
      <c r="C110" s="641"/>
      <c r="D110" s="641"/>
      <c r="E110" s="641"/>
      <c r="F110" s="641"/>
      <c r="G110" s="641"/>
      <c r="H110" s="641"/>
      <c r="I110" s="641"/>
      <c r="J110" s="641"/>
      <c r="K110" s="641"/>
      <c r="L110" s="642"/>
    </row>
    <row r="111" spans="1:13" ht="15.75" customHeight="1" thickBot="1" x14ac:dyDescent="0.3">
      <c r="A111" s="643" t="s">
        <v>199</v>
      </c>
      <c r="B111" s="644"/>
      <c r="C111" s="644"/>
      <c r="D111" s="644"/>
      <c r="E111" s="644"/>
      <c r="F111" s="644"/>
      <c r="G111" s="644"/>
      <c r="H111" s="644"/>
      <c r="I111" s="644"/>
      <c r="J111" s="644"/>
      <c r="K111" s="644"/>
      <c r="L111" s="645"/>
    </row>
    <row r="116" spans="9:9" x14ac:dyDescent="0.3">
      <c r="I116" s="131" t="s">
        <v>571</v>
      </c>
    </row>
  </sheetData>
  <mergeCells count="29">
    <mergeCell ref="M100:M102"/>
    <mergeCell ref="M5:M26"/>
    <mergeCell ref="M30:M67"/>
    <mergeCell ref="M71:M77"/>
    <mergeCell ref="M80:M93"/>
    <mergeCell ref="M97:M98"/>
    <mergeCell ref="A80:L80"/>
    <mergeCell ref="A94:J94"/>
    <mergeCell ref="A3:L3"/>
    <mergeCell ref="A27:J27"/>
    <mergeCell ref="A28:L28"/>
    <mergeCell ref="A29:L29"/>
    <mergeCell ref="A68:J68"/>
    <mergeCell ref="A110:L110"/>
    <mergeCell ref="A111:L111"/>
    <mergeCell ref="A105:J105"/>
    <mergeCell ref="A4:L4"/>
    <mergeCell ref="A108:L108"/>
    <mergeCell ref="A109:L109"/>
    <mergeCell ref="A95:L95"/>
    <mergeCell ref="A96:L96"/>
    <mergeCell ref="A99:J99"/>
    <mergeCell ref="A100:L100"/>
    <mergeCell ref="A101:L101"/>
    <mergeCell ref="A103:L103"/>
    <mergeCell ref="A69:L69"/>
    <mergeCell ref="A70:L70"/>
    <mergeCell ref="A78:J78"/>
    <mergeCell ref="A79:L79"/>
  </mergeCells>
  <pageMargins left="0.70866141732283472" right="0.70866141732283472" top="0.74803149606299213" bottom="0.74803149606299213" header="0.31496062992125984" footer="0.31496062992125984"/>
  <pageSetup paperSize="9" orientation="landscape" horizontalDpi="300" verticalDpi="300" r:id="rId1"/>
  <headerFooter>
    <oddHeader>&amp;LSprawa nr 125/2023&amp;C&amp;"-,Pogrubiony"FORMULARZ CENOWY - zadnai 49 - 55&amp;RZałącznik nr 2 do SWZ</oddHeader>
    <oddFooter>&amp;C&amp;9Strona &amp;P z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6</vt:i4>
      </vt:variant>
      <vt:variant>
        <vt:lpstr>Nazwane zakresy</vt:lpstr>
      </vt:variant>
      <vt:variant>
        <vt:i4>5</vt:i4>
      </vt:variant>
    </vt:vector>
  </HeadingPairs>
  <TitlesOfParts>
    <vt:vector size="11" baseType="lpstr">
      <vt:lpstr>1-9 protezybiodrokolanobark</vt:lpstr>
      <vt:lpstr>10-14 substytut kości</vt:lpstr>
      <vt:lpstr>15-18 urazówka</vt:lpstr>
      <vt:lpstr> 19-28 paluch koslawy</vt:lpstr>
      <vt:lpstr>29-48 artroskopia</vt:lpstr>
      <vt:lpstr>49-55 ręka i stopa</vt:lpstr>
      <vt:lpstr>'15-18 urazówka'!_GoBack</vt:lpstr>
      <vt:lpstr>'15-18 urazówka'!a</vt:lpstr>
      <vt:lpstr>'10-14 substytut kości'!Print_Area</vt:lpstr>
      <vt:lpstr>'1-9 protezybiodrokolanobark'!Print_Area</vt:lpstr>
      <vt:lpstr>'49-55 ręka i stopa'!Print_Area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 wsk</dc:creator>
  <cp:lastModifiedBy>10 wsk</cp:lastModifiedBy>
  <cp:lastPrinted>2023-10-30T11:17:31Z</cp:lastPrinted>
  <dcterms:created xsi:type="dcterms:W3CDTF">2023-10-26T11:47:57Z</dcterms:created>
  <dcterms:modified xsi:type="dcterms:W3CDTF">2023-11-24T07:03:36Z</dcterms:modified>
</cp:coreProperties>
</file>