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ZETARGI\Dostawa energii elektrycznej grupa zakupowa\01.03.2024 do\"/>
    </mc:Choice>
  </mc:AlternateContent>
  <xr:revisionPtr revIDLastSave="0" documentId="13_ncr:1_{FBB9EF85-09A5-4CAB-A5F8-0AC6BC8F9D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P- ZUŻYCIE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5" i="5" l="1"/>
  <c r="J86" i="5"/>
  <c r="J87" i="5"/>
  <c r="J88" i="5"/>
  <c r="J89" i="5"/>
  <c r="J90" i="5"/>
  <c r="J91" i="5"/>
  <c r="I85" i="5"/>
  <c r="I86" i="5"/>
  <c r="I87" i="5"/>
  <c r="I88" i="5"/>
  <c r="I89" i="5"/>
  <c r="I90" i="5"/>
  <c r="I91" i="5"/>
  <c r="J8" i="5"/>
  <c r="J9" i="5"/>
  <c r="J10" i="5"/>
  <c r="J11" i="5"/>
  <c r="J12" i="5"/>
  <c r="J13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70" i="5"/>
  <c r="J71" i="5"/>
  <c r="J72" i="5"/>
  <c r="J73" i="5"/>
  <c r="J74" i="5"/>
  <c r="J75" i="5"/>
  <c r="J76" i="5"/>
  <c r="J77" i="5"/>
  <c r="I8" i="5"/>
  <c r="I9" i="5"/>
  <c r="I10" i="5"/>
  <c r="I11" i="5"/>
  <c r="I12" i="5"/>
  <c r="I13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70" i="5"/>
  <c r="I71" i="5"/>
  <c r="I72" i="5"/>
  <c r="I73" i="5"/>
  <c r="I74" i="5"/>
  <c r="I75" i="5"/>
  <c r="I76" i="5"/>
  <c r="I77" i="5"/>
  <c r="J84" i="5"/>
  <c r="I84" i="5"/>
  <c r="J83" i="5"/>
  <c r="I83" i="5"/>
  <c r="J82" i="5"/>
  <c r="I82" i="5"/>
  <c r="J81" i="5"/>
  <c r="I81" i="5"/>
  <c r="I80" i="5"/>
  <c r="J80" i="5" s="1"/>
  <c r="J79" i="5"/>
  <c r="I79" i="5"/>
  <c r="J78" i="5"/>
  <c r="I78" i="5"/>
  <c r="Q91" i="5"/>
  <c r="P66" i="5"/>
  <c r="O65" i="5"/>
  <c r="Q65" i="5" s="1"/>
  <c r="O66" i="5"/>
  <c r="Q66" i="5" l="1"/>
  <c r="P71" i="5"/>
  <c r="N72" i="5"/>
  <c r="P72" i="5" s="1"/>
  <c r="P73" i="5"/>
  <c r="N75" i="5"/>
  <c r="P75" i="5" s="1"/>
  <c r="N76" i="5"/>
  <c r="P76" i="5" s="1"/>
  <c r="P77" i="5"/>
  <c r="P81" i="5"/>
  <c r="P82" i="5"/>
  <c r="P83" i="5"/>
  <c r="P84" i="5"/>
  <c r="P85" i="5"/>
  <c r="N88" i="5"/>
  <c r="P88" i="5" s="1"/>
  <c r="P89" i="5"/>
  <c r="N70" i="5"/>
  <c r="P70" i="5" s="1"/>
  <c r="N17" i="5"/>
  <c r="O17" i="5" s="1"/>
  <c r="N18" i="5"/>
  <c r="P18" i="5" s="1"/>
  <c r="N19" i="5"/>
  <c r="P19" i="5" s="1"/>
  <c r="N20" i="5"/>
  <c r="P20" i="5" s="1"/>
  <c r="N21" i="5"/>
  <c r="O21" i="5" s="1"/>
  <c r="N22" i="5"/>
  <c r="O22" i="5" s="1"/>
  <c r="N23" i="5"/>
  <c r="P23" i="5" s="1"/>
  <c r="N24" i="5"/>
  <c r="P24" i="5" s="1"/>
  <c r="N25" i="5"/>
  <c r="O25" i="5" s="1"/>
  <c r="N26" i="5"/>
  <c r="P26" i="5" s="1"/>
  <c r="N27" i="5"/>
  <c r="O27" i="5" s="1"/>
  <c r="N28" i="5"/>
  <c r="P28" i="5" s="1"/>
  <c r="N29" i="5"/>
  <c r="P29" i="5" s="1"/>
  <c r="N30" i="5"/>
  <c r="P30" i="5" s="1"/>
  <c r="N31" i="5"/>
  <c r="P31" i="5" s="1"/>
  <c r="N32" i="5"/>
  <c r="P32" i="5" s="1"/>
  <c r="N33" i="5"/>
  <c r="P33" i="5" s="1"/>
  <c r="N34" i="5"/>
  <c r="O34" i="5" s="1"/>
  <c r="N35" i="5"/>
  <c r="O35" i="5" s="1"/>
  <c r="N36" i="5"/>
  <c r="O36" i="5" s="1"/>
  <c r="N37" i="5"/>
  <c r="O37" i="5" s="1"/>
  <c r="N38" i="5"/>
  <c r="O38" i="5" s="1"/>
  <c r="N39" i="5"/>
  <c r="P39" i="5" s="1"/>
  <c r="N40" i="5"/>
  <c r="P40" i="5" s="1"/>
  <c r="N41" i="5"/>
  <c r="P41" i="5" s="1"/>
  <c r="N42" i="5"/>
  <c r="P42" i="5" s="1"/>
  <c r="N43" i="5"/>
  <c r="O43" i="5" s="1"/>
  <c r="N44" i="5"/>
  <c r="O44" i="5" s="1"/>
  <c r="N45" i="5"/>
  <c r="P45" i="5" s="1"/>
  <c r="N46" i="5"/>
  <c r="O46" i="5" s="1"/>
  <c r="N47" i="5"/>
  <c r="P47" i="5" s="1"/>
  <c r="N48" i="5"/>
  <c r="P48" i="5" s="1"/>
  <c r="N49" i="5"/>
  <c r="P49" i="5" s="1"/>
  <c r="O50" i="5"/>
  <c r="N51" i="5"/>
  <c r="P51" i="5" s="1"/>
  <c r="N52" i="5"/>
  <c r="P52" i="5" s="1"/>
  <c r="N53" i="5"/>
  <c r="P53" i="5" s="1"/>
  <c r="N54" i="5"/>
  <c r="P54" i="5" s="1"/>
  <c r="N55" i="5"/>
  <c r="O55" i="5" s="1"/>
  <c r="N56" i="5"/>
  <c r="O56" i="5" s="1"/>
  <c r="N57" i="5"/>
  <c r="P57" i="5" s="1"/>
  <c r="N58" i="5"/>
  <c r="P58" i="5" s="1"/>
  <c r="N59" i="5"/>
  <c r="O59" i="5" s="1"/>
  <c r="N60" i="5"/>
  <c r="P60" i="5" s="1"/>
  <c r="N61" i="5"/>
  <c r="O61" i="5" s="1"/>
  <c r="N62" i="5"/>
  <c r="O62" i="5" s="1"/>
  <c r="N63" i="5"/>
  <c r="P63" i="5" s="1"/>
  <c r="N64" i="5"/>
  <c r="P64" i="5" s="1"/>
  <c r="N67" i="5"/>
  <c r="O67" i="5" s="1"/>
  <c r="P67" i="5" s="1"/>
  <c r="N16" i="5"/>
  <c r="O16" i="5" s="1"/>
  <c r="N9" i="5"/>
  <c r="P9" i="5" s="1"/>
  <c r="N11" i="5"/>
  <c r="P11" i="5" s="1"/>
  <c r="N12" i="5"/>
  <c r="P12" i="5" s="1"/>
  <c r="N13" i="5"/>
  <c r="P13" i="5" s="1"/>
  <c r="N8" i="5"/>
  <c r="O8" i="5" s="1"/>
  <c r="S9" i="5"/>
  <c r="N10" i="5" s="1"/>
  <c r="P78" i="5"/>
  <c r="P79" i="5"/>
  <c r="P80" i="5"/>
  <c r="P86" i="5"/>
  <c r="P87" i="5"/>
  <c r="P90" i="5"/>
  <c r="O78" i="5"/>
  <c r="O79" i="5"/>
  <c r="O80" i="5"/>
  <c r="O86" i="5"/>
  <c r="O19" i="5"/>
  <c r="O31" i="5"/>
  <c r="O76" i="5" l="1"/>
  <c r="P43" i="5"/>
  <c r="Q43" i="5" s="1"/>
  <c r="P44" i="5"/>
  <c r="O88" i="5"/>
  <c r="Q88" i="5" s="1"/>
  <c r="O9" i="5"/>
  <c r="Q9" i="5" s="1"/>
  <c r="O57" i="5"/>
  <c r="Q57" i="5" s="1"/>
  <c r="Q79" i="5"/>
  <c r="P56" i="5"/>
  <c r="Q56" i="5" s="1"/>
  <c r="O13" i="5"/>
  <c r="Q13" i="5" s="1"/>
  <c r="O29" i="5"/>
  <c r="Q29" i="5" s="1"/>
  <c r="P55" i="5"/>
  <c r="Q55" i="5" s="1"/>
  <c r="O58" i="5"/>
  <c r="Q58" i="5" s="1"/>
  <c r="P46" i="5"/>
  <c r="Q46" i="5" s="1"/>
  <c r="N92" i="5"/>
  <c r="O52" i="5"/>
  <c r="Q52" i="5" s="1"/>
  <c r="P22" i="5"/>
  <c r="Q22" i="5" s="1"/>
  <c r="O40" i="5"/>
  <c r="Q40" i="5" s="1"/>
  <c r="O64" i="5"/>
  <c r="Q64" i="5" s="1"/>
  <c r="O33" i="5"/>
  <c r="P34" i="5"/>
  <c r="Q34" i="5" s="1"/>
  <c r="Q87" i="5"/>
  <c r="O49" i="5"/>
  <c r="Q49" i="5" s="1"/>
  <c r="Q86" i="5"/>
  <c r="O48" i="5"/>
  <c r="Q48" i="5" s="1"/>
  <c r="P25" i="5"/>
  <c r="Q25" i="5" s="1"/>
  <c r="Q80" i="5"/>
  <c r="O24" i="5"/>
  <c r="Q24" i="5" s="1"/>
  <c r="Q78" i="5"/>
  <c r="O32" i="5"/>
  <c r="Q32" i="5" s="1"/>
  <c r="O47" i="5"/>
  <c r="O23" i="5"/>
  <c r="Q23" i="5" s="1"/>
  <c r="O45" i="5"/>
  <c r="Q45" i="5" s="1"/>
  <c r="P10" i="5"/>
  <c r="N14" i="5"/>
  <c r="O10" i="5"/>
  <c r="P62" i="5"/>
  <c r="Q62" i="5" s="1"/>
  <c r="P61" i="5"/>
  <c r="Q61" i="5" s="1"/>
  <c r="P38" i="5"/>
  <c r="Q38" i="5" s="1"/>
  <c r="P16" i="5"/>
  <c r="Q16" i="5" s="1"/>
  <c r="P59" i="5"/>
  <c r="Q59" i="5" s="1"/>
  <c r="P37" i="5"/>
  <c r="Q37" i="5" s="1"/>
  <c r="O26" i="5"/>
  <c r="Q26" i="5" s="1"/>
  <c r="P36" i="5"/>
  <c r="Q36" i="5" s="1"/>
  <c r="P21" i="5"/>
  <c r="Q21" i="5" s="1"/>
  <c r="O60" i="5"/>
  <c r="Q60" i="5" s="1"/>
  <c r="Q44" i="5"/>
  <c r="P35" i="5"/>
  <c r="Q35" i="5" s="1"/>
  <c r="P17" i="5"/>
  <c r="Q17" i="5" s="1"/>
  <c r="P50" i="5"/>
  <c r="Q50" i="5" s="1"/>
  <c r="O70" i="5"/>
  <c r="Q70" i="5" s="1"/>
  <c r="O12" i="5"/>
  <c r="Q12" i="5" s="1"/>
  <c r="P27" i="5"/>
  <c r="Q27" i="5" s="1"/>
  <c r="O11" i="5"/>
  <c r="Q11" i="5" s="1"/>
  <c r="Q90" i="5"/>
  <c r="O85" i="5"/>
  <c r="Q85" i="5" s="1"/>
  <c r="O84" i="5"/>
  <c r="Q84" i="5" s="1"/>
  <c r="O74" i="5"/>
  <c r="P74" i="5"/>
  <c r="P92" i="5" s="1"/>
  <c r="O73" i="5"/>
  <c r="Q73" i="5" s="1"/>
  <c r="O82" i="5"/>
  <c r="Q82" i="5" s="1"/>
  <c r="O72" i="5"/>
  <c r="Q72" i="5" s="1"/>
  <c r="O75" i="5"/>
  <c r="Q75" i="5" s="1"/>
  <c r="O83" i="5"/>
  <c r="Q83" i="5" s="1"/>
  <c r="O81" i="5"/>
  <c r="Q81" i="5" s="1"/>
  <c r="O71" i="5"/>
  <c r="Q71" i="5" s="1"/>
  <c r="O89" i="5"/>
  <c r="Q89" i="5" s="1"/>
  <c r="O77" i="5"/>
  <c r="Q77" i="5" s="1"/>
  <c r="O42" i="5"/>
  <c r="Q42" i="5" s="1"/>
  <c r="Q47" i="5"/>
  <c r="O54" i="5"/>
  <c r="Q54" i="5" s="1"/>
  <c r="O30" i="5"/>
  <c r="Q30" i="5" s="1"/>
  <c r="O53" i="5"/>
  <c r="Q53" i="5" s="1"/>
  <c r="O41" i="5"/>
  <c r="Q41" i="5" s="1"/>
  <c r="O20" i="5"/>
  <c r="Q20" i="5" s="1"/>
  <c r="N68" i="5"/>
  <c r="Q63" i="5"/>
  <c r="O51" i="5"/>
  <c r="Q51" i="5" s="1"/>
  <c r="O39" i="5"/>
  <c r="Q39" i="5" s="1"/>
  <c r="O28" i="5"/>
  <c r="Q28" i="5" s="1"/>
  <c r="O18" i="5"/>
  <c r="Q18" i="5" s="1"/>
  <c r="Q19" i="5"/>
  <c r="Q33" i="5"/>
  <c r="P8" i="5"/>
  <c r="Q31" i="5"/>
  <c r="Q67" i="5"/>
  <c r="Q10" i="5" l="1"/>
  <c r="P68" i="5"/>
  <c r="P14" i="5"/>
  <c r="O14" i="5"/>
  <c r="Q74" i="5"/>
  <c r="Q92" i="5" s="1"/>
  <c r="O92" i="5"/>
  <c r="Q68" i="5"/>
  <c r="O68" i="5"/>
  <c r="Q8" i="5"/>
  <c r="Q14" i="5" l="1"/>
  <c r="Q93" i="5" s="1"/>
  <c r="P93" i="5"/>
  <c r="O93" i="5"/>
</calcChain>
</file>

<file path=xl/sharedStrings.xml><?xml version="1.0" encoding="utf-8"?>
<sst xmlns="http://schemas.openxmlformats.org/spreadsheetml/2006/main" count="975" uniqueCount="422">
  <si>
    <t>L.P.</t>
  </si>
  <si>
    <t>NAZWA ODBIORCY</t>
  </si>
  <si>
    <t>1.</t>
  </si>
  <si>
    <t>2.</t>
  </si>
  <si>
    <t>3.</t>
  </si>
  <si>
    <t>4.</t>
  </si>
  <si>
    <t>5.</t>
  </si>
  <si>
    <t>ADRES OBIEKTU</t>
  </si>
  <si>
    <t>Łączna wartość:</t>
  </si>
  <si>
    <t>TARYFA B</t>
  </si>
  <si>
    <t>TARYFA C</t>
  </si>
  <si>
    <t>TARYFA G</t>
  </si>
  <si>
    <t>6.</t>
  </si>
  <si>
    <t>WO1737</t>
  </si>
  <si>
    <t>WO1738</t>
  </si>
  <si>
    <t>Wojska Polskiego 77, 60-625 Poznań</t>
  </si>
  <si>
    <t>Wojska Polskiego 31, 60-624 Poznań</t>
  </si>
  <si>
    <t>WO2092</t>
  </si>
  <si>
    <t>Piątkowska 94, 60-649 Poznań</t>
  </si>
  <si>
    <t>Dojazd 11, 60-632 Poznań</t>
  </si>
  <si>
    <t>WO2546</t>
  </si>
  <si>
    <t>Dąbrowskiego 159, 60-594 Poznań</t>
  </si>
  <si>
    <t>Dojazd 7, 60-632 Poznań</t>
  </si>
  <si>
    <t>Zgorzelecka 4, 60-198 Poznań</t>
  </si>
  <si>
    <t>WO2847</t>
  </si>
  <si>
    <t>WO2659</t>
  </si>
  <si>
    <t>WO209</t>
  </si>
  <si>
    <t>WO1733</t>
  </si>
  <si>
    <t>Wołyńska 33, 60-637 Poznań</t>
  </si>
  <si>
    <t>WO1734</t>
  </si>
  <si>
    <t>WO1735</t>
  </si>
  <si>
    <t>Niestachowska MST 6, 60-666 Poznań</t>
  </si>
  <si>
    <t>WO1736</t>
  </si>
  <si>
    <t>Wojska Polskiego 38/42, 60-627 Poznań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</si>
  <si>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</si>
  <si>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</si>
  <si>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</si>
  <si>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</si>
  <si>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</si>
  <si>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</si>
  <si>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</si>
  <si>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</si>
  <si>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</si>
  <si>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</si>
  <si>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</si>
  <si>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</si>
  <si>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</si>
  <si>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WO1771</t>
  </si>
  <si>
    <t>Wojska Polskiego 50, 60-627 Poznań</t>
  </si>
  <si>
    <t>Szamotulska 26, 60-081 Tarnowo Podgórne</t>
  </si>
  <si>
    <t>Słoneczna 1, 62-002 Suchy Las</t>
  </si>
  <si>
    <t>WO2506</t>
  </si>
  <si>
    <t>WO2284</t>
  </si>
  <si>
    <t>WO2815</t>
  </si>
  <si>
    <t>Mazowiecka 48, 60-623 Poznań</t>
  </si>
  <si>
    <t>ZRASZACZ PÓL</t>
  </si>
  <si>
    <t>Zgorzelecka 16, 60-198 Poznań</t>
  </si>
  <si>
    <t>DOMEK GOSPODARCZY</t>
  </si>
  <si>
    <t>Zakład Sadownictwa</t>
  </si>
  <si>
    <t>Marcelinska, 60-801 Poznań</t>
  </si>
  <si>
    <t>Katedra Zoologii</t>
  </si>
  <si>
    <t>Stobnica 1, 64-607 Kiszewo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</si>
  <si>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</si>
  <si>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</si>
  <si>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</si>
  <si>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</si>
  <si>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</si>
  <si>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</si>
  <si>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</si>
  <si>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</si>
  <si>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</si>
  <si>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Stacja naukowo-badawcza</t>
  </si>
  <si>
    <t>Rzecin, 64-510 Wronki</t>
  </si>
  <si>
    <t xml:space="preserve">Technikum Inżynierii Środowiskowej i Agrobiznesu </t>
  </si>
  <si>
    <t>Golęcińska 9, 60-626 Poznań</t>
  </si>
  <si>
    <t>86-150 Osie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</si>
  <si>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</si>
  <si>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</si>
  <si>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</si>
  <si>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</si>
  <si>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</si>
  <si>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</si>
  <si>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</si>
  <si>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</si>
  <si>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</si>
  <si>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</si>
  <si>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</si>
  <si>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</si>
  <si>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</si>
  <si>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</si>
  <si>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</si>
  <si>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</si>
  <si>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</si>
  <si>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</si>
  <si>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</si>
  <si>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</si>
  <si>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</si>
  <si>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</si>
  <si>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</si>
  <si>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</si>
  <si>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 xml:space="preserve">Bródki 26/5 -  blok mieszkalny (klatka schodowa) </t>
  </si>
  <si>
    <t>Brody 26  -  ferma (owczarnia)</t>
  </si>
  <si>
    <t>Brody 108 - budynek(dawna piekarnia)</t>
  </si>
  <si>
    <t>Brody 108 - budynek (sala)</t>
  </si>
  <si>
    <t>Brody 134 - budynek (kotłownia)</t>
  </si>
  <si>
    <t>RGD Dłoń -  teren gospodarstwa</t>
  </si>
  <si>
    <t xml:space="preserve">Dłoń - gospodarstwo Melanowo </t>
  </si>
  <si>
    <t>Dłoń - gospodarstwo Melanowo</t>
  </si>
  <si>
    <t>Przybroda - zakład</t>
  </si>
  <si>
    <t>Przybroda - pałac</t>
  </si>
  <si>
    <t>punkt sprzedaży owoców</t>
  </si>
  <si>
    <t>Budynek biurowy</t>
  </si>
  <si>
    <t>Obiekt niemieszkalny</t>
  </si>
  <si>
    <t>Budunek gospodarczy</t>
  </si>
  <si>
    <t>Gospodarstwo Szkółkarskie Dobrygość - kotłownia</t>
  </si>
  <si>
    <t>Gospodarstwo Szkółkarskie Dobrygość - leśniczówka</t>
  </si>
  <si>
    <t>Gospodarstwo Szkółkarskie Dobrygość - leśniczówka /przepompownia/</t>
  </si>
  <si>
    <t>Ośrodek Naukowo-Edukacyjny Dwór Myśliwski Ustronie</t>
  </si>
  <si>
    <t>Leśnictwo Wielisławice  - biuro</t>
  </si>
  <si>
    <t xml:space="preserve"> Siemianice  - leśna baza transportowa</t>
  </si>
  <si>
    <t>Siemianice - biurowiec</t>
  </si>
  <si>
    <t>Leśniczówka Unieszów - kancelaria (działka nr 224/6)</t>
  </si>
  <si>
    <t>Budynek gospodarczy</t>
  </si>
  <si>
    <t>budynek magazynowy - przechowalnia</t>
  </si>
  <si>
    <t>Budynek dydaktyczno-naukowy z funkcją mieszkalną</t>
  </si>
  <si>
    <t>Budynek gospodarczo-laboratoryjny</t>
  </si>
  <si>
    <t>Zakład Doświadczalny Żywienia Zwierząt w Gorzyniu</t>
  </si>
  <si>
    <t>ZDTPPiA w Muchocinie - teren zakładu</t>
  </si>
  <si>
    <t>Budynek Katedry Łowiectwa</t>
  </si>
  <si>
    <t>RGD Swadzim- Swadzim - transformator za bramą</t>
  </si>
  <si>
    <t>RGD Swadzim- Złotniki - w podwórzu</t>
  </si>
  <si>
    <t>Murowana Goślina</t>
  </si>
  <si>
    <t>64-310 Lwówek</t>
  </si>
  <si>
    <t>63-910 Miejska Górka</t>
  </si>
  <si>
    <t>62-090 Rokietnica</t>
  </si>
  <si>
    <t>60-814 Poznań</t>
  </si>
  <si>
    <t>62-095 Murowana Goślina</t>
  </si>
  <si>
    <t>63-645 Łęka Opatowska</t>
  </si>
  <si>
    <t>46-200 Kluczbork</t>
  </si>
  <si>
    <t>64-400 Międzychód</t>
  </si>
  <si>
    <t>62-020 Suchy Las</t>
  </si>
  <si>
    <t>62-080 Tarnowo Podgórne</t>
  </si>
  <si>
    <t>62-002 Suchy Las</t>
  </si>
  <si>
    <t>Dom studencki Maćko zasilanie I WO 2337</t>
  </si>
  <si>
    <t>Dom studencki Maćko zasil II                        WO 2338</t>
  </si>
  <si>
    <t>Dom studencki Danuśka zasil. I                             WO 2341</t>
  </si>
  <si>
    <t>Dom studencki Danuśka zasil. II                 WO 2350</t>
  </si>
  <si>
    <t>Dom studencki Jurand zasil. I                         WO 2375</t>
  </si>
  <si>
    <t>Dom studencki Jurand zasil. II           WO 2377</t>
  </si>
  <si>
    <t>Dom studencki</t>
  </si>
  <si>
    <t>OGRÓDKI</t>
  </si>
  <si>
    <t>Piątkowska</t>
  </si>
  <si>
    <t>Dożynkowa</t>
  </si>
  <si>
    <t>Brody 111/6 - mieszkanie</t>
  </si>
  <si>
    <t>Bródki 39/1-  mieszkanie</t>
  </si>
  <si>
    <t>Bródki 36 - mieszkanie</t>
  </si>
  <si>
    <t>Brody108 - mieszkanie</t>
  </si>
  <si>
    <t>Brody 108 budynek - klatka schodowa</t>
  </si>
  <si>
    <t>Brody 118 budynek - mieszkanie</t>
  </si>
  <si>
    <t>Brody 115 - biuro</t>
  </si>
  <si>
    <t>Przybroda - mieszkanie służbowe</t>
  </si>
  <si>
    <t>Bursa studencka</t>
  </si>
  <si>
    <t>Lokal Stacji Doswiadczalnej  U.P.</t>
  </si>
  <si>
    <t>Mieszkanie o charakterze rotacyjnym</t>
  </si>
  <si>
    <t>Brody</t>
  </si>
  <si>
    <t>Bródki</t>
  </si>
  <si>
    <t xml:space="preserve">Przybroda </t>
  </si>
  <si>
    <t>Cerekwica</t>
  </si>
  <si>
    <t>Zielonka</t>
  </si>
  <si>
    <t>Bolechowo</t>
  </si>
  <si>
    <t>PPE590310600001729896</t>
  </si>
  <si>
    <t>PPE590310600001729902</t>
  </si>
  <si>
    <t>PPE590310600001729926</t>
  </si>
  <si>
    <t>PPE590310600001729933</t>
  </si>
  <si>
    <t>PPE590310600001730021</t>
  </si>
  <si>
    <t>PPE590310600001729940</t>
  </si>
  <si>
    <t>PPE590310600001729957</t>
  </si>
  <si>
    <t>PPE590310600001729971</t>
  </si>
  <si>
    <t>PPE590310600007559817</t>
  </si>
  <si>
    <t>PPE590310600001729988</t>
  </si>
  <si>
    <t>PPE590310600001729995</t>
  </si>
  <si>
    <t>PPE590310600001730007</t>
  </si>
  <si>
    <t>PPE590310600001730038</t>
  </si>
  <si>
    <t>PPE590310600001730045</t>
  </si>
  <si>
    <t>PPE590310600001704138</t>
  </si>
  <si>
    <t>PPE590310600001780873</t>
  </si>
  <si>
    <t>PPE590310600001780880</t>
  </si>
  <si>
    <t>PPE590310600001780866</t>
  </si>
  <si>
    <t>PPE590310600001755970</t>
  </si>
  <si>
    <t>PPE590310600001708006</t>
  </si>
  <si>
    <t>PPE590310600000614193</t>
  </si>
  <si>
    <t>PPE590310600001764842</t>
  </si>
  <si>
    <t>PPE590310600001785496</t>
  </si>
  <si>
    <t>PPE590310600001785502</t>
  </si>
  <si>
    <t>PPE590310600001785526</t>
  </si>
  <si>
    <t>PPE590310600001785533</t>
  </si>
  <si>
    <t>PPE590310600001785540</t>
  </si>
  <si>
    <t>PPE590310600001785557</t>
  </si>
  <si>
    <t>PPE590310600001785564</t>
  </si>
  <si>
    <t>PPE590310600001753709</t>
  </si>
  <si>
    <t>Zielonka 6</t>
  </si>
  <si>
    <t>Planowane zużycie w MWh</t>
  </si>
  <si>
    <t>Planowane zużycie od 01.03.24 do 31.12.24</t>
  </si>
  <si>
    <t>ZUŻYCIE ENERGII NA 1 MIESIĄĆ ŚREDNIO [MWh]</t>
  </si>
  <si>
    <t>Wołyńska 33/Szydłowska 51, 60-637 Poznań</t>
  </si>
  <si>
    <t>Stacja badawcza Tleń Katedra Meteorologii \ TLEŃ, BRZOZOWA</t>
  </si>
  <si>
    <t>PPE590310600016352904</t>
  </si>
  <si>
    <t>PPE590310600001755826</t>
  </si>
  <si>
    <t>PPE590310600001755864</t>
  </si>
  <si>
    <t>PPE590310600001755710</t>
  </si>
  <si>
    <t>PPE590310600001755802</t>
  </si>
  <si>
    <t>PPE590310600001083691</t>
  </si>
  <si>
    <t>PPE590310600001083646</t>
  </si>
  <si>
    <t>PPE590310600000970404</t>
  </si>
  <si>
    <t>PPE590310600001782211</t>
  </si>
  <si>
    <t>PPE590310600001781986</t>
  </si>
  <si>
    <t>PPE590310600001781313</t>
  </si>
  <si>
    <t>PPE590310600001746251</t>
  </si>
  <si>
    <t>PPE590310600001746244</t>
  </si>
  <si>
    <t>PPE590310600001746268</t>
  </si>
  <si>
    <t>PPE590243843025814974</t>
  </si>
  <si>
    <t>PPE590243843025683266</t>
  </si>
  <si>
    <t>PPE590243843025702578</t>
  </si>
  <si>
    <t>PPE590243843025360082</t>
  </si>
  <si>
    <t>PPE590243843025625686</t>
  </si>
  <si>
    <t>PPE590243843025713727</t>
  </si>
  <si>
    <t>PPE590243843025792371</t>
  </si>
  <si>
    <t>PPE590243843040857642</t>
  </si>
  <si>
    <t>PPE590322413400328172</t>
  </si>
  <si>
    <t>PPE590310600001704237</t>
  </si>
  <si>
    <t>PPE590310600001704213</t>
  </si>
  <si>
    <t>PPE590310600028975764</t>
  </si>
  <si>
    <t>PPE590310600001758513</t>
  </si>
  <si>
    <t>PPE590310600001750616</t>
  </si>
  <si>
    <t>PPE590310600001766044</t>
  </si>
  <si>
    <t>PPE590310600001750678</t>
  </si>
  <si>
    <t>PPE590310600001746213</t>
  </si>
  <si>
    <t>PPE590310600001755932</t>
  </si>
  <si>
    <t>PPE590310600007575688</t>
  </si>
  <si>
    <t>PPE590310600001755925</t>
  </si>
  <si>
    <t>PPE590310600017210548</t>
  </si>
  <si>
    <t>PPE590310600001755833</t>
  </si>
  <si>
    <t>PPE590310600001755840</t>
  </si>
  <si>
    <t>PPE590310600001755871</t>
  </si>
  <si>
    <t>PPE590310600001753723</t>
  </si>
  <si>
    <t>PPE590310600001755857</t>
  </si>
  <si>
    <t>PPE590310600001755765</t>
  </si>
  <si>
    <t>PPE590310600001753679</t>
  </si>
  <si>
    <t>PPE590310600001753686</t>
  </si>
  <si>
    <t>PPE590310600001753662</t>
  </si>
  <si>
    <t>PPE590310600001723405</t>
  </si>
  <si>
    <t>PPE590310600001746169</t>
  </si>
  <si>
    <t>PPE590310600001746145</t>
  </si>
  <si>
    <t>PPE5903106000018077263</t>
  </si>
  <si>
    <t>MUROWANA GOŚLINA, ROGOZIŃSKA 38</t>
  </si>
  <si>
    <t>ZIELONKA 1</t>
  </si>
  <si>
    <t>ZŁOTNIKI dz 331/4</t>
  </si>
  <si>
    <t>Planowane zużycie w 2025 [MWh]</t>
  </si>
  <si>
    <t>MIEJSCE DOSTARCZENIA FAKTURY</t>
  </si>
  <si>
    <t>OSD</t>
  </si>
  <si>
    <t>TARYFA</t>
  </si>
  <si>
    <t>NR FABRYCZNY LICZNIKA</t>
  </si>
  <si>
    <t>ZUŻYCIE ROCZNE ENERGII [MWh]</t>
  </si>
  <si>
    <t>ZUŻYCIE PÓŁROCZNE ENERGII [MWh]</t>
  </si>
  <si>
    <t>MOC UMOWNA</t>
  </si>
  <si>
    <t>NUMER UMOWY DYSTRYBUCYJNEJ</t>
  </si>
  <si>
    <t>PUNKT PPE</t>
  </si>
  <si>
    <t>Typ umowy</t>
  </si>
  <si>
    <t>Nr. kontrahenta</t>
  </si>
  <si>
    <t>Osoba do kontaktu</t>
  </si>
  <si>
    <t>Adres do kontaktu</t>
  </si>
  <si>
    <t>sprzedażowa</t>
  </si>
  <si>
    <t>ul. Wojska Polskiego 28, 60-637 Poznań</t>
  </si>
  <si>
    <t>ul. Golęcińska 9, 60-626 Poznań</t>
  </si>
  <si>
    <t>Brody 115, 64-310 Brody</t>
  </si>
  <si>
    <t>Dłoń 4, 63-910 Miejska Górka</t>
  </si>
  <si>
    <t>ul. Parkowa 4, 62-090 Rokietnica</t>
  </si>
  <si>
    <t>ul. Kasztanowa 2A, 63-645 Łęka Opatowska</t>
  </si>
  <si>
    <t>ul. Rogozińska 38, 62-095 Murowana Goślina</t>
  </si>
  <si>
    <t>ul. Dojazd 11, 60-631 Poznanń</t>
  </si>
  <si>
    <t>Gorzyń 3/1, 64-400 Międzychód</t>
  </si>
  <si>
    <t>Muchocinek 20, 64-400 Muchocinek</t>
  </si>
  <si>
    <t>ul. Parkowa 4, 62-080 Swadzim</t>
  </si>
  <si>
    <t>RGD Brody 115 64-310 Lwówek</t>
  </si>
  <si>
    <t>Enea Operator</t>
  </si>
  <si>
    <t>G11</t>
  </si>
  <si>
    <t>5kW</t>
  </si>
  <si>
    <t>D/I/51/13205564/00014/0</t>
  </si>
  <si>
    <t>4kW</t>
  </si>
  <si>
    <t>D/I/51/13205564/00006/0</t>
  </si>
  <si>
    <t>D/I/51/13205564/00004/0</t>
  </si>
  <si>
    <t>D/I/51/13205564/00002/0</t>
  </si>
  <si>
    <t>D/I/51/13205564/00007/0</t>
  </si>
  <si>
    <t>12kW</t>
  </si>
  <si>
    <t>D/I/51/13205564/00013/0</t>
  </si>
  <si>
    <t>11kW</t>
  </si>
  <si>
    <t>D/I/51/13205564/00008/0</t>
  </si>
  <si>
    <t>C11</t>
  </si>
  <si>
    <t>13kW</t>
  </si>
  <si>
    <t>D/I/51/13205564/00001/0</t>
  </si>
  <si>
    <t>27kW</t>
  </si>
  <si>
    <t>D/I/51/13205564/00005/0</t>
  </si>
  <si>
    <t>D/I/51/13205564/00003/0</t>
  </si>
  <si>
    <t>D/I/51/13205564/00010/0</t>
  </si>
  <si>
    <t>D/I/51/13205564/00009/0</t>
  </si>
  <si>
    <t>RGD Dłoń, Dłoń 4 63-910 Miejska Górka</t>
  </si>
  <si>
    <t>C</t>
  </si>
  <si>
    <t>C22B</t>
  </si>
  <si>
    <t>103kW</t>
  </si>
  <si>
    <t>D/I/57/13152294/00001/0</t>
  </si>
  <si>
    <t>D/I/57/13152294/00003/0</t>
  </si>
  <si>
    <t>14kW</t>
  </si>
  <si>
    <t>D/I/57/13152294/00002/0</t>
  </si>
  <si>
    <t>RGD Swadzim, ul. Parkowa 4, 62-080 Tarnowo Podgórne</t>
  </si>
  <si>
    <t>C22A</t>
  </si>
  <si>
    <t>70kW</t>
  </si>
  <si>
    <t>D/I/51/13176823/00006/0</t>
  </si>
  <si>
    <t>56kW</t>
  </si>
  <si>
    <t>D/I/51/13176823/00005/0</t>
  </si>
  <si>
    <t xml:space="preserve">R-SGD Przybroda, ul. Parkowa 4 62-090 Rokietnica </t>
  </si>
  <si>
    <t>50kW</t>
  </si>
  <si>
    <t>D/I/51/13192906/00003/0</t>
  </si>
  <si>
    <t>22kW</t>
  </si>
  <si>
    <t>D/I/51/13178471/00001/0</t>
  </si>
  <si>
    <t>D/I/50/13182036/00001/0</t>
  </si>
  <si>
    <t>G12</t>
  </si>
  <si>
    <t>D/I/51/13178471/00003/0</t>
  </si>
  <si>
    <t>D/I/51/13178471/00004/0</t>
  </si>
  <si>
    <t>D/I/51/13178471/00002/0</t>
  </si>
  <si>
    <t>LZD Murowana Goślina, ul. Rogozińska 38  62-095 Murowana  Goślina</t>
  </si>
  <si>
    <t>D/I/55/13177950/00004/0</t>
  </si>
  <si>
    <t>D/I/55/13177801/00001/0</t>
  </si>
  <si>
    <t>D/I/55/13177879/00001/0</t>
  </si>
  <si>
    <t>LZD Murowana Goślina, ul. Rogozińska 38 62-095 Murowana  Goślina</t>
  </si>
  <si>
    <t>D/I/55/13177950/00001/0</t>
  </si>
  <si>
    <t>D/I/55/13177950/00003/0</t>
  </si>
  <si>
    <t>17kW</t>
  </si>
  <si>
    <t>P/I/55/13313762/00003/0</t>
  </si>
  <si>
    <t>C12B</t>
  </si>
  <si>
    <t>D/I/55/13313762/00001/0</t>
  </si>
  <si>
    <t>LZD Siemianice,ul. Kasztanowa 2A, 63-645 Łęka Opatowska</t>
  </si>
  <si>
    <t>ZDDURiR Gorzyń ul. Dojazd 11 60-632 Poznań</t>
  </si>
  <si>
    <t>C12A</t>
  </si>
  <si>
    <t>D/I/24/13267002/00001/0</t>
  </si>
  <si>
    <t>D/I/24/13267002/00002/0</t>
  </si>
  <si>
    <t>C21</t>
  </si>
  <si>
    <t>75kW</t>
  </si>
  <si>
    <t>D/I/51/13267002/00002/0</t>
  </si>
  <si>
    <t>D/I/51/13267002/00001/0</t>
  </si>
  <si>
    <t>ZDŻZ Gorzyń, Gorzyń 4, 64-400 Międzychód</t>
  </si>
  <si>
    <t>100kW</t>
  </si>
  <si>
    <t>D/I/24/13202988/00001/0</t>
  </si>
  <si>
    <t>ZDTPPiA w Muchocinie, Muchocin 20, 64-400 Międzychód</t>
  </si>
  <si>
    <t>26kW</t>
  </si>
  <si>
    <t>D/I/24/13205773/00005/0</t>
  </si>
  <si>
    <t>D/I/24/13205773/00001/0</t>
  </si>
  <si>
    <t>ŁGD Zielonka, Zielonka 11, 62-095 Murowana Goślina</t>
  </si>
  <si>
    <t>15kW</t>
  </si>
  <si>
    <t>D/I/55/5A/13/001573/0</t>
  </si>
  <si>
    <t>B21</t>
  </si>
  <si>
    <t>Wojska Polskiego 28</t>
  </si>
  <si>
    <t>D/I/50/5A/13/004077/0</t>
  </si>
  <si>
    <t>150kW</t>
  </si>
  <si>
    <t>D/I/50/5A/13/004078/0</t>
  </si>
  <si>
    <t>D/I/50/5A/13/004080/0</t>
  </si>
  <si>
    <t>250kW</t>
  </si>
  <si>
    <t>D/I/50/5A/13/004081/0</t>
  </si>
  <si>
    <t>200kW</t>
  </si>
  <si>
    <t>D/I/50/10065942/10959/0</t>
  </si>
  <si>
    <t>140kW</t>
  </si>
  <si>
    <t>D/I/50/5A/13/004082/0</t>
  </si>
  <si>
    <t>D/I/50/5A/13/004091/0</t>
  </si>
  <si>
    <t>300kW</t>
  </si>
  <si>
    <t>D/I/50/5A/13/004096/0</t>
  </si>
  <si>
    <t>495kW</t>
  </si>
  <si>
    <t>D/I/50/10065942/10960/0</t>
  </si>
  <si>
    <t>D/I/50/5A/13/004099/0</t>
  </si>
  <si>
    <t>170kW</t>
  </si>
  <si>
    <t>D/I/50/5A/13/004101/0</t>
  </si>
  <si>
    <t>270kW</t>
  </si>
  <si>
    <t>D/I/50/5A/13/004103/0</t>
  </si>
  <si>
    <t>20kW</t>
  </si>
  <si>
    <t>D/I/50/5A/13/004107/0</t>
  </si>
  <si>
    <t>80kW</t>
  </si>
  <si>
    <t>D/I/50/5A/13/004108/0</t>
  </si>
  <si>
    <t>D/I/50/5A/13/004109/0</t>
  </si>
  <si>
    <t>D/I/50/10065942/00286/0</t>
  </si>
  <si>
    <t>D/I/50/10065942/00287/0</t>
  </si>
  <si>
    <t>WUD/9346003017/2023</t>
  </si>
  <si>
    <t>21kW</t>
  </si>
  <si>
    <t>ENERGA-OPERATOR S.A.</t>
  </si>
  <si>
    <t>WUD/9341871206/2023</t>
  </si>
  <si>
    <t>WUD/9342100306/2023</t>
  </si>
  <si>
    <t>5,5kW</t>
  </si>
  <si>
    <t>WUD/9347349120/2023</t>
  </si>
  <si>
    <t>G</t>
  </si>
  <si>
    <t>WUD/9349278437/2023</t>
  </si>
  <si>
    <t>40kW</t>
  </si>
  <si>
    <t>WUD/9349144346/2023</t>
  </si>
  <si>
    <t>16kW</t>
  </si>
  <si>
    <t>WUD/9340037659/2023</t>
  </si>
  <si>
    <t>D/I/50/10065942/00289/0</t>
  </si>
  <si>
    <t>D/I/51/10065942/00057/0</t>
  </si>
  <si>
    <t>D/I/56/5A/13/001992/0</t>
  </si>
  <si>
    <t>190kW</t>
  </si>
  <si>
    <t>D/I/50/12727021/00002/0</t>
  </si>
  <si>
    <t>D/I/16/10065942/00024/0</t>
  </si>
  <si>
    <t>D/I/34/42/22/000094</t>
  </si>
  <si>
    <t>WUD/9347922427/2023</t>
  </si>
  <si>
    <t>30kW</t>
  </si>
  <si>
    <t>90kW</t>
  </si>
  <si>
    <t>D/I/50/10065942/00319/0</t>
  </si>
  <si>
    <t>D/I/50/10065942/00320/0</t>
  </si>
  <si>
    <t>D/I/50/10065942/00322/0</t>
  </si>
  <si>
    <t>D/I/50/10065942/00323/0</t>
  </si>
  <si>
    <t>D/I/50/10065942/00324/0</t>
  </si>
  <si>
    <t>110kW</t>
  </si>
  <si>
    <t>D/I/50/10065942/00326/0</t>
  </si>
  <si>
    <t>D/I/51/10065942/00086/0</t>
  </si>
  <si>
    <t>Sprzedawca rezerwowy</t>
  </si>
  <si>
    <t>Enea S.A</t>
  </si>
  <si>
    <t>Energa Obrót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</si>
</sst>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5" fillId="0" borderId="0"/>
    <xf numFmtId="44" fontId="1" fillId="0" borderId="0" applyFont="0" applyFill="0" applyBorder="0" applyAlignment="0" applyProtection="0"/>
    <xf numFmtId="0" fontId="9" fillId="0" borderId="0"/>
    <xf numFmtId="0" fontId="11" fillId="0" borderId="0"/>
    <xf numFmtId="0" fontId="1" fillId="0" borderId="0"/>
  </cellStyleXfs>
  <cellXfs count="66">
    <xf numFmtId="0" fontId="0" fillId="0" borderId="0" xfId="0"/>
    <xf numFmtId="0" fontId="0" fillId="2" borderId="1" xfId="0" applyFill="1" applyBorder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6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4" borderId="2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165" fontId="0" fillId="0" borderId="0" xfId="0" applyNumberFormat="1"/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12" fillId="0" borderId="1" xfId="5" applyFont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/>
    </xf>
    <xf numFmtId="0" fontId="12" fillId="0" borderId="1" xfId="6" applyFont="1" applyBorder="1" applyAlignment="1">
      <alignment horizontal="left" vertical="center" wrapText="1"/>
    </xf>
    <xf numFmtId="0" fontId="12" fillId="0" borderId="1" xfId="5" applyFont="1" applyBorder="1" applyAlignment="1">
      <alignment vertical="center"/>
    </xf>
    <xf numFmtId="0" fontId="12" fillId="0" borderId="1" xfId="5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1" fontId="3" fillId="5" borderId="2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4" fillId="4" borderId="9" xfId="0" applyNumberFormat="1" applyFont="1" applyFill="1" applyBorder="1" applyAlignment="1">
      <alignment horizontal="center" vertical="center" wrapText="1"/>
    </xf>
    <xf numFmtId="3" fontId="4" fillId="4" borderId="7" xfId="0" applyNumberFormat="1" applyFont="1" applyFill="1" applyBorder="1" applyAlignment="1">
      <alignment horizontal="center" vertical="center" wrapText="1"/>
    </xf>
    <xf numFmtId="1" fontId="4" fillId="4" borderId="7" xfId="0" applyNumberFormat="1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0" fillId="5" borderId="1" xfId="0" applyFill="1" applyBorder="1"/>
    <xf numFmtId="1" fontId="0" fillId="5" borderId="1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0" borderId="1" xfId="0" applyFont="1" applyBorder="1"/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65" fontId="13" fillId="0" borderId="1" xfId="7" applyNumberFormat="1" applyFont="1" applyBorder="1" applyAlignment="1">
      <alignment vertical="center" wrapText="1"/>
    </xf>
    <xf numFmtId="0" fontId="0" fillId="0" borderId="0" xfId="0" applyAlignment="1"/>
    <xf numFmtId="0" fontId="0" fillId="2" borderId="1" xfId="0" applyFill="1" applyBorder="1" applyAlignment="1"/>
    <xf numFmtId="0" fontId="12" fillId="2" borderId="1" xfId="5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8">
    <cellStyle name="Dziesiętny 2" xfId="1" xr:uid="{00000000-0005-0000-0000-000000000000}"/>
    <cellStyle name="Normalny" xfId="0" builtinId="0"/>
    <cellStyle name="Normalny 2" xfId="2" xr:uid="{00000000-0005-0000-0000-000002000000}"/>
    <cellStyle name="Normalny 3" xfId="3" xr:uid="{00000000-0005-0000-0000-000003000000}"/>
    <cellStyle name="Normalny_AWF rozliczenie 2008" xfId="6" xr:uid="{00000000-0005-0000-0000-000004000000}"/>
    <cellStyle name="Normalny_Formularz cenowy aktualne ceny kompleksowa  wrz 2011" xfId="7" xr:uid="{00000000-0005-0000-0000-000005000000}"/>
    <cellStyle name="Normalny_Zestawienie umów" xfId="5" xr:uid="{00000000-0005-0000-0000-000006000000}"/>
    <cellStyle name="Walutowy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96"/>
  <sheetViews>
    <sheetView tabSelected="1" topLeftCell="E70" zoomScale="85" zoomScaleNormal="85" workbookViewId="0">
      <selection activeCell="M91" sqref="M91"/>
    </sheetView>
  </sheetViews>
  <sheetFormatPr defaultRowHeight="15" x14ac:dyDescent="0.25"/>
  <cols>
    <col min="1" max="1" width="4" customWidth="1"/>
    <col min="2" max="2" width="4" bestFit="1" customWidth="1"/>
    <col min="3" max="3" width="62.28515625" bestFit="1" customWidth="1"/>
    <col min="4" max="4" width="41" style="56" bestFit="1" customWidth="1"/>
    <col min="5" max="5" width="62.28515625" style="56" bestFit="1" customWidth="1"/>
    <col min="6" max="6" width="26.7109375" style="56" bestFit="1" customWidth="1"/>
    <col min="7" max="7" width="7.85546875" style="56" bestFit="1" customWidth="1"/>
    <col min="8" max="8" width="23.28515625" style="56" customWidth="1"/>
    <col min="9" max="9" width="31" style="56" bestFit="1" customWidth="1"/>
    <col min="10" max="10" width="34.5703125" style="56" bestFit="1" customWidth="1"/>
    <col min="11" max="11" width="15.42578125" style="56" bestFit="1" customWidth="1"/>
    <col min="12" max="12" width="32.7109375" style="56" bestFit="1" customWidth="1"/>
    <col min="13" max="13" width="30.42578125" style="56" bestFit="1" customWidth="1"/>
    <col min="14" max="14" width="15.5703125" customWidth="1"/>
    <col min="15" max="15" width="13.7109375" customWidth="1"/>
    <col min="16" max="16" width="13.7109375" bestFit="1" customWidth="1"/>
    <col min="17" max="17" width="11.7109375" customWidth="1"/>
    <col min="18" max="18" width="5" customWidth="1"/>
    <col min="19" max="19" width="9.140625" customWidth="1"/>
    <col min="20" max="20" width="14" customWidth="1"/>
    <col min="21" max="21" width="24.42578125" customWidth="1"/>
    <col min="22" max="22" width="39.7109375" customWidth="1"/>
    <col min="23" max="23" width="39.5703125" customWidth="1"/>
    <col min="24" max="24" width="43.7109375" customWidth="1"/>
  </cols>
  <sheetData>
    <row r="1" spans="2:24" ht="15.75" customHeight="1" x14ac:dyDescent="0.25"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2:24" ht="22.5" customHeight="1" x14ac:dyDescent="0.25">
      <c r="B2" s="63"/>
      <c r="C2" s="63"/>
      <c r="D2" s="63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2:24" ht="36" customHeight="1" x14ac:dyDescent="0.25">
      <c r="B3" s="19"/>
      <c r="C3" s="19"/>
      <c r="D3" s="50"/>
      <c r="E3" s="50"/>
      <c r="F3" s="50"/>
      <c r="G3" s="50"/>
      <c r="H3" s="50"/>
      <c r="I3" s="50"/>
      <c r="J3" s="50"/>
      <c r="K3" s="50"/>
      <c r="L3" s="50"/>
      <c r="M3" s="51"/>
      <c r="N3" s="33"/>
      <c r="O3" s="59" t="s">
        <v>201</v>
      </c>
      <c r="P3" s="60"/>
      <c r="Q3" s="61"/>
    </row>
    <row r="4" spans="2:24" ht="32.25" customHeight="1" x14ac:dyDescent="0.25">
      <c r="B4" s="16"/>
      <c r="C4" s="16"/>
      <c r="D4" s="50"/>
      <c r="E4" s="50"/>
      <c r="F4" s="50"/>
      <c r="G4" s="50"/>
      <c r="H4" s="50"/>
      <c r="I4" s="50"/>
      <c r="J4" s="50"/>
      <c r="K4" s="50"/>
      <c r="L4" s="50"/>
      <c r="M4" s="51"/>
      <c r="N4" s="33"/>
      <c r="O4" s="62"/>
      <c r="P4" s="63"/>
      <c r="Q4" s="64"/>
    </row>
    <row r="5" spans="2:24" ht="17.25" x14ac:dyDescent="0.25">
      <c r="B5" s="16"/>
      <c r="C5" s="16"/>
      <c r="D5" s="50"/>
      <c r="E5" s="50"/>
      <c r="F5" s="50"/>
      <c r="G5" s="50"/>
      <c r="H5" s="50"/>
      <c r="I5" s="50"/>
      <c r="J5" s="50"/>
      <c r="K5" s="50"/>
      <c r="L5" s="50"/>
      <c r="M5" s="50"/>
      <c r="N5" s="16"/>
      <c r="O5" s="16"/>
      <c r="P5" s="16"/>
      <c r="Q5" s="28"/>
    </row>
    <row r="6" spans="2:24" ht="63.75" customHeight="1" x14ac:dyDescent="0.25">
      <c r="B6" s="7" t="s">
        <v>0</v>
      </c>
      <c r="C6" s="7" t="s">
        <v>1</v>
      </c>
      <c r="D6" s="52" t="s">
        <v>7</v>
      </c>
      <c r="E6" s="52" t="s">
        <v>258</v>
      </c>
      <c r="F6" s="52" t="s">
        <v>259</v>
      </c>
      <c r="G6" s="52" t="s">
        <v>260</v>
      </c>
      <c r="H6" s="52" t="s">
        <v>261</v>
      </c>
      <c r="I6" s="52" t="s">
        <v>262</v>
      </c>
      <c r="J6" s="52" t="s">
        <v>263</v>
      </c>
      <c r="K6" s="52" t="s">
        <v>264</v>
      </c>
      <c r="L6" s="52" t="s">
        <v>265</v>
      </c>
      <c r="M6" s="52" t="s">
        <v>266</v>
      </c>
      <c r="N6" s="10" t="s">
        <v>203</v>
      </c>
      <c r="O6" s="17" t="s">
        <v>202</v>
      </c>
      <c r="P6" s="17" t="s">
        <v>257</v>
      </c>
      <c r="Q6" s="17" t="s">
        <v>202</v>
      </c>
      <c r="T6" s="40" t="s">
        <v>267</v>
      </c>
      <c r="U6" s="40" t="s">
        <v>268</v>
      </c>
      <c r="V6" s="40" t="s">
        <v>419</v>
      </c>
      <c r="W6" s="40" t="s">
        <v>269</v>
      </c>
      <c r="X6" s="40" t="s">
        <v>270</v>
      </c>
    </row>
    <row r="7" spans="2:24" x14ac:dyDescent="0.25">
      <c r="B7" s="21"/>
      <c r="C7" s="22" t="s">
        <v>9</v>
      </c>
      <c r="D7" s="53"/>
      <c r="E7" s="53"/>
      <c r="F7" s="53"/>
      <c r="G7" s="53"/>
      <c r="H7" s="53"/>
      <c r="I7" s="53"/>
      <c r="J7" s="53"/>
      <c r="K7" s="53"/>
      <c r="L7" s="53"/>
      <c r="M7" s="53"/>
      <c r="N7" s="21"/>
      <c r="O7" s="21"/>
      <c r="P7" s="21"/>
      <c r="Q7" s="21"/>
      <c r="S7" s="34">
        <v>289</v>
      </c>
      <c r="T7" s="41"/>
      <c r="U7" s="41"/>
      <c r="V7" s="41"/>
      <c r="W7" s="41"/>
      <c r="X7" s="41"/>
    </row>
    <row r="8" spans="2:24" ht="15" customHeight="1" x14ac:dyDescent="0.25">
      <c r="B8" s="9" t="s">
        <v>2</v>
      </c>
      <c r="C8" s="12" t="s">
        <v>13</v>
      </c>
      <c r="D8" s="54" t="s">
        <v>15</v>
      </c>
      <c r="E8" s="54" t="s">
        <v>360</v>
      </c>
      <c r="F8" s="54" t="s">
        <v>284</v>
      </c>
      <c r="G8" s="54" t="s">
        <v>359</v>
      </c>
      <c r="H8" s="54">
        <v>10169717</v>
      </c>
      <c r="I8" s="27">
        <f t="shared" ref="I8:I71" si="0">N8*12</f>
        <v>578</v>
      </c>
      <c r="J8" s="27">
        <f t="shared" ref="J8:J71" si="1">I8/2</f>
        <v>289</v>
      </c>
      <c r="K8" s="54" t="s">
        <v>350</v>
      </c>
      <c r="L8" s="54" t="s">
        <v>361</v>
      </c>
      <c r="M8" s="55" t="s">
        <v>170</v>
      </c>
      <c r="N8" s="13">
        <f>S7/6</f>
        <v>48.166666666666664</v>
      </c>
      <c r="O8" s="29">
        <f>N8*10</f>
        <v>481.66666666666663</v>
      </c>
      <c r="P8" s="29">
        <f>N8*3</f>
        <v>144.5</v>
      </c>
      <c r="Q8" s="29">
        <f>O8+P8</f>
        <v>626.16666666666663</v>
      </c>
      <c r="S8" s="35">
        <v>300</v>
      </c>
      <c r="T8" s="38" t="s">
        <v>271</v>
      </c>
      <c r="U8" s="43">
        <v>24430030</v>
      </c>
      <c r="V8" s="37" t="s">
        <v>420</v>
      </c>
      <c r="W8" s="37"/>
      <c r="X8" s="47" t="s">
        <v>272</v>
      </c>
    </row>
    <row r="9" spans="2:24" s="6" customFormat="1" x14ac:dyDescent="0.25">
      <c r="B9" s="7" t="s">
        <v>3</v>
      </c>
      <c r="C9" s="2" t="s">
        <v>14</v>
      </c>
      <c r="D9" s="3" t="s">
        <v>16</v>
      </c>
      <c r="E9" s="54" t="s">
        <v>360</v>
      </c>
      <c r="F9" s="54" t="s">
        <v>284</v>
      </c>
      <c r="G9" s="3" t="s">
        <v>359</v>
      </c>
      <c r="H9" s="3">
        <v>10168583</v>
      </c>
      <c r="I9" s="27">
        <f t="shared" si="0"/>
        <v>600</v>
      </c>
      <c r="J9" s="27">
        <f t="shared" si="1"/>
        <v>300</v>
      </c>
      <c r="K9" s="3" t="s">
        <v>362</v>
      </c>
      <c r="L9" s="3" t="s">
        <v>363</v>
      </c>
      <c r="M9" s="55" t="s">
        <v>171</v>
      </c>
      <c r="N9" s="13">
        <f t="shared" ref="N9:N13" si="2">S8/6</f>
        <v>50</v>
      </c>
      <c r="O9" s="29">
        <f t="shared" ref="O9:O13" si="3">N9*10</f>
        <v>500</v>
      </c>
      <c r="P9" s="29">
        <f t="shared" ref="P9:P13" si="4">N9*3</f>
        <v>150</v>
      </c>
      <c r="Q9" s="29">
        <f t="shared" ref="Q9:Q71" si="5">O9+P9</f>
        <v>650</v>
      </c>
      <c r="S9" s="35">
        <f>136*1.1</f>
        <v>149.60000000000002</v>
      </c>
      <c r="T9" s="38" t="s">
        <v>271</v>
      </c>
      <c r="U9" s="43">
        <v>24430030</v>
      </c>
      <c r="V9" s="37" t="s">
        <v>420</v>
      </c>
      <c r="W9" s="39"/>
      <c r="X9" s="47" t="s">
        <v>272</v>
      </c>
    </row>
    <row r="10" spans="2:24" s="6" customFormat="1" x14ac:dyDescent="0.25">
      <c r="B10" s="7" t="s">
        <v>4</v>
      </c>
      <c r="C10" s="3" t="s">
        <v>17</v>
      </c>
      <c r="D10" s="3" t="s">
        <v>18</v>
      </c>
      <c r="E10" s="54" t="s">
        <v>360</v>
      </c>
      <c r="F10" s="54" t="s">
        <v>284</v>
      </c>
      <c r="G10" s="3" t="s">
        <v>359</v>
      </c>
      <c r="H10" s="3">
        <v>10169704</v>
      </c>
      <c r="I10" s="27">
        <f t="shared" si="0"/>
        <v>299.20000000000005</v>
      </c>
      <c r="J10" s="27">
        <f t="shared" si="1"/>
        <v>149.60000000000002</v>
      </c>
      <c r="K10" s="3" t="s">
        <v>362</v>
      </c>
      <c r="L10" s="3" t="s">
        <v>364</v>
      </c>
      <c r="M10" s="55" t="s">
        <v>172</v>
      </c>
      <c r="N10" s="13">
        <f t="shared" si="2"/>
        <v>24.933333333333337</v>
      </c>
      <c r="O10" s="29">
        <f t="shared" si="3"/>
        <v>249.33333333333337</v>
      </c>
      <c r="P10" s="29">
        <f t="shared" si="4"/>
        <v>74.800000000000011</v>
      </c>
      <c r="Q10" s="29">
        <f t="shared" si="5"/>
        <v>324.13333333333338</v>
      </c>
      <c r="S10" s="35">
        <v>140</v>
      </c>
      <c r="T10" s="38" t="s">
        <v>271</v>
      </c>
      <c r="U10" s="43">
        <v>24430030</v>
      </c>
      <c r="V10" s="37" t="s">
        <v>420</v>
      </c>
      <c r="W10" s="39"/>
      <c r="X10" s="47" t="s">
        <v>272</v>
      </c>
    </row>
    <row r="11" spans="2:24" s="6" customFormat="1" x14ac:dyDescent="0.25">
      <c r="B11" s="9" t="s">
        <v>5</v>
      </c>
      <c r="C11" s="3" t="s">
        <v>24</v>
      </c>
      <c r="D11" s="3" t="s">
        <v>19</v>
      </c>
      <c r="E11" s="54" t="s">
        <v>360</v>
      </c>
      <c r="F11" s="54" t="s">
        <v>284</v>
      </c>
      <c r="G11" s="3" t="s">
        <v>359</v>
      </c>
      <c r="H11" s="3">
        <v>4944400</v>
      </c>
      <c r="I11" s="27">
        <f t="shared" si="0"/>
        <v>280</v>
      </c>
      <c r="J11" s="27">
        <f t="shared" si="1"/>
        <v>140</v>
      </c>
      <c r="K11" s="3" t="s">
        <v>365</v>
      </c>
      <c r="L11" s="3" t="s">
        <v>366</v>
      </c>
      <c r="M11" s="55" t="s">
        <v>173</v>
      </c>
      <c r="N11" s="13">
        <f t="shared" si="2"/>
        <v>23.333333333333332</v>
      </c>
      <c r="O11" s="29">
        <f t="shared" si="3"/>
        <v>233.33333333333331</v>
      </c>
      <c r="P11" s="29">
        <f t="shared" si="4"/>
        <v>70</v>
      </c>
      <c r="Q11" s="29">
        <f t="shared" si="5"/>
        <v>303.33333333333331</v>
      </c>
      <c r="S11" s="34">
        <v>175</v>
      </c>
      <c r="T11" s="38" t="s">
        <v>271</v>
      </c>
      <c r="U11" s="43">
        <v>24430030</v>
      </c>
      <c r="V11" s="37" t="s">
        <v>420</v>
      </c>
      <c r="W11" s="39"/>
      <c r="X11" s="47" t="s">
        <v>272</v>
      </c>
    </row>
    <row r="12" spans="2:24" s="6" customFormat="1" x14ac:dyDescent="0.25">
      <c r="B12" s="7" t="s">
        <v>6</v>
      </c>
      <c r="C12" s="12" t="s">
        <v>20</v>
      </c>
      <c r="D12" s="54" t="s">
        <v>21</v>
      </c>
      <c r="E12" s="54" t="s">
        <v>360</v>
      </c>
      <c r="F12" s="54" t="s">
        <v>284</v>
      </c>
      <c r="G12" s="54" t="s">
        <v>359</v>
      </c>
      <c r="H12" s="54">
        <v>42204268</v>
      </c>
      <c r="I12" s="27">
        <f t="shared" si="0"/>
        <v>350</v>
      </c>
      <c r="J12" s="27">
        <f t="shared" si="1"/>
        <v>175</v>
      </c>
      <c r="K12" s="54" t="s">
        <v>367</v>
      </c>
      <c r="L12" s="54" t="s">
        <v>368</v>
      </c>
      <c r="M12" s="55" t="s">
        <v>174</v>
      </c>
      <c r="N12" s="13">
        <f t="shared" si="2"/>
        <v>29.166666666666668</v>
      </c>
      <c r="O12" s="29">
        <f t="shared" si="3"/>
        <v>291.66666666666669</v>
      </c>
      <c r="P12" s="29">
        <f t="shared" si="4"/>
        <v>87.5</v>
      </c>
      <c r="Q12" s="29">
        <f t="shared" si="5"/>
        <v>379.16666666666669</v>
      </c>
      <c r="S12" s="34">
        <v>105</v>
      </c>
      <c r="T12" s="38" t="s">
        <v>271</v>
      </c>
      <c r="U12" s="43">
        <v>24430030</v>
      </c>
      <c r="V12" s="37" t="s">
        <v>420</v>
      </c>
      <c r="W12" s="39"/>
      <c r="X12" s="47" t="s">
        <v>272</v>
      </c>
    </row>
    <row r="13" spans="2:24" s="6" customFormat="1" x14ac:dyDescent="0.25">
      <c r="B13" s="7" t="s">
        <v>12</v>
      </c>
      <c r="C13" s="12" t="s">
        <v>25</v>
      </c>
      <c r="D13" s="54" t="s">
        <v>22</v>
      </c>
      <c r="E13" s="54" t="s">
        <v>360</v>
      </c>
      <c r="F13" s="54" t="s">
        <v>284</v>
      </c>
      <c r="G13" s="54" t="s">
        <v>359</v>
      </c>
      <c r="H13" s="54">
        <v>6711967</v>
      </c>
      <c r="I13" s="27">
        <f t="shared" si="0"/>
        <v>210</v>
      </c>
      <c r="J13" s="27">
        <f t="shared" si="1"/>
        <v>105</v>
      </c>
      <c r="K13" s="54" t="s">
        <v>369</v>
      </c>
      <c r="L13" s="54" t="s">
        <v>370</v>
      </c>
      <c r="M13" s="55" t="s">
        <v>175</v>
      </c>
      <c r="N13" s="13">
        <f t="shared" si="2"/>
        <v>17.5</v>
      </c>
      <c r="O13" s="29">
        <f t="shared" si="3"/>
        <v>175</v>
      </c>
      <c r="P13" s="29">
        <f t="shared" si="4"/>
        <v>52.5</v>
      </c>
      <c r="Q13" s="29">
        <f t="shared" si="5"/>
        <v>227.5</v>
      </c>
      <c r="T13" s="38"/>
      <c r="U13" s="43">
        <v>24430030</v>
      </c>
      <c r="V13" s="39"/>
      <c r="W13" s="39"/>
      <c r="X13" s="47" t="s">
        <v>272</v>
      </c>
    </row>
    <row r="14" spans="2:24" x14ac:dyDescent="0.25">
      <c r="C14" s="5"/>
      <c r="I14" s="27"/>
      <c r="J14" s="27"/>
      <c r="N14" s="14">
        <f>SUM(N8:N13)</f>
        <v>193.1</v>
      </c>
      <c r="O14" s="14">
        <f t="shared" ref="O14:Q14" si="6">SUM(O8:O13)</f>
        <v>1931</v>
      </c>
      <c r="P14" s="14">
        <f t="shared" si="6"/>
        <v>579.29999999999995</v>
      </c>
      <c r="Q14" s="14">
        <f t="shared" si="6"/>
        <v>2510.2999999999997</v>
      </c>
      <c r="T14" s="42"/>
      <c r="U14" s="45"/>
      <c r="V14" s="41"/>
      <c r="W14" s="41"/>
      <c r="X14" s="48"/>
    </row>
    <row r="15" spans="2:24" x14ac:dyDescent="0.25">
      <c r="B15" s="21"/>
      <c r="C15" s="22" t="s">
        <v>10</v>
      </c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21"/>
      <c r="O15" s="30"/>
      <c r="P15" s="30"/>
      <c r="Q15" s="30"/>
      <c r="T15" s="42"/>
      <c r="U15" s="45"/>
      <c r="V15" s="41"/>
      <c r="W15" s="41"/>
      <c r="X15" s="48"/>
    </row>
    <row r="16" spans="2:24" ht="15" customHeight="1" x14ac:dyDescent="0.25">
      <c r="B16" s="7" t="s">
        <v>2</v>
      </c>
      <c r="C16" s="1" t="s">
        <v>26</v>
      </c>
      <c r="D16" s="57" t="s">
        <v>23</v>
      </c>
      <c r="E16" s="54" t="s">
        <v>360</v>
      </c>
      <c r="F16" s="57" t="s">
        <v>284</v>
      </c>
      <c r="G16" s="57" t="s">
        <v>345</v>
      </c>
      <c r="H16" s="57">
        <v>51158789</v>
      </c>
      <c r="I16" s="27">
        <f t="shared" si="0"/>
        <v>252</v>
      </c>
      <c r="J16" s="27">
        <f t="shared" si="1"/>
        <v>126</v>
      </c>
      <c r="K16" s="57" t="s">
        <v>350</v>
      </c>
      <c r="L16" s="57" t="s">
        <v>371</v>
      </c>
      <c r="M16" s="55" t="s">
        <v>176</v>
      </c>
      <c r="N16" s="11">
        <f>S16/6</f>
        <v>21</v>
      </c>
      <c r="O16" s="31">
        <f>N16*10</f>
        <v>210</v>
      </c>
      <c r="P16" s="31">
        <f>N16*3</f>
        <v>63</v>
      </c>
      <c r="Q16" s="31">
        <f t="shared" si="5"/>
        <v>273</v>
      </c>
      <c r="S16" s="35">
        <v>126</v>
      </c>
      <c r="T16" s="38" t="s">
        <v>271</v>
      </c>
      <c r="U16" s="43">
        <v>24430030</v>
      </c>
      <c r="V16" s="37" t="s">
        <v>420</v>
      </c>
      <c r="W16" s="37"/>
      <c r="X16" s="47" t="s">
        <v>272</v>
      </c>
    </row>
    <row r="17" spans="2:24" x14ac:dyDescent="0.25">
      <c r="B17" s="7" t="s">
        <v>3</v>
      </c>
      <c r="C17" s="1" t="s">
        <v>27</v>
      </c>
      <c r="D17" s="57" t="s">
        <v>28</v>
      </c>
      <c r="E17" s="54" t="s">
        <v>360</v>
      </c>
      <c r="F17" s="57" t="s">
        <v>284</v>
      </c>
      <c r="G17" s="57" t="s">
        <v>345</v>
      </c>
      <c r="H17" s="57">
        <v>51162074</v>
      </c>
      <c r="I17" s="27">
        <f t="shared" si="0"/>
        <v>1377</v>
      </c>
      <c r="J17" s="27">
        <f t="shared" si="1"/>
        <v>688.5</v>
      </c>
      <c r="K17" s="57" t="s">
        <v>372</v>
      </c>
      <c r="L17" s="57" t="s">
        <v>373</v>
      </c>
      <c r="M17" s="55" t="s">
        <v>177</v>
      </c>
      <c r="N17" s="11">
        <f t="shared" ref="N17:N67" si="7">S17/6</f>
        <v>114.75</v>
      </c>
      <c r="O17" s="31">
        <f t="shared" ref="O17:O67" si="8">N17*10</f>
        <v>1147.5</v>
      </c>
      <c r="P17" s="31">
        <f t="shared" ref="P17:P66" si="9">N17*3</f>
        <v>344.25</v>
      </c>
      <c r="Q17" s="31">
        <f t="shared" si="5"/>
        <v>1491.75</v>
      </c>
      <c r="S17" s="35">
        <v>688.5</v>
      </c>
      <c r="T17" s="38" t="s">
        <v>271</v>
      </c>
      <c r="U17" s="43">
        <v>24430030</v>
      </c>
      <c r="V17" s="37" t="s">
        <v>420</v>
      </c>
      <c r="W17" s="37"/>
      <c r="X17" s="47" t="s">
        <v>272</v>
      </c>
    </row>
    <row r="18" spans="2:24" x14ac:dyDescent="0.25">
      <c r="B18" s="7" t="s">
        <v>4</v>
      </c>
      <c r="C18" s="1" t="s">
        <v>29</v>
      </c>
      <c r="D18" s="57" t="s">
        <v>204</v>
      </c>
      <c r="E18" s="54" t="s">
        <v>360</v>
      </c>
      <c r="F18" s="57" t="s">
        <v>284</v>
      </c>
      <c r="G18" s="57" t="s">
        <v>345</v>
      </c>
      <c r="H18" s="57">
        <v>96778849</v>
      </c>
      <c r="I18" s="27">
        <f t="shared" si="0"/>
        <v>1700</v>
      </c>
      <c r="J18" s="27">
        <f t="shared" si="1"/>
        <v>850</v>
      </c>
      <c r="K18" s="57" t="s">
        <v>374</v>
      </c>
      <c r="L18" s="57" t="s">
        <v>375</v>
      </c>
      <c r="M18" s="55" t="s">
        <v>178</v>
      </c>
      <c r="N18" s="11">
        <f t="shared" si="7"/>
        <v>141.66666666666666</v>
      </c>
      <c r="O18" s="31">
        <f t="shared" si="8"/>
        <v>1416.6666666666665</v>
      </c>
      <c r="P18" s="31">
        <f t="shared" si="9"/>
        <v>425</v>
      </c>
      <c r="Q18" s="31">
        <f t="shared" si="5"/>
        <v>1841.6666666666665</v>
      </c>
      <c r="S18" s="35">
        <v>850</v>
      </c>
      <c r="T18" s="38" t="s">
        <v>271</v>
      </c>
      <c r="U18" s="43">
        <v>24430030</v>
      </c>
      <c r="V18" s="37" t="s">
        <v>420</v>
      </c>
      <c r="W18" s="37"/>
      <c r="X18" s="47" t="s">
        <v>272</v>
      </c>
    </row>
    <row r="19" spans="2:24" x14ac:dyDescent="0.25">
      <c r="B19" s="7" t="s">
        <v>5</v>
      </c>
      <c r="C19" s="1" t="s">
        <v>30</v>
      </c>
      <c r="D19" s="57" t="s">
        <v>31</v>
      </c>
      <c r="E19" s="54" t="s">
        <v>360</v>
      </c>
      <c r="F19" s="57" t="s">
        <v>284</v>
      </c>
      <c r="G19" s="57" t="s">
        <v>345</v>
      </c>
      <c r="H19" s="57">
        <v>51161329</v>
      </c>
      <c r="I19" s="27">
        <f t="shared" si="0"/>
        <v>392</v>
      </c>
      <c r="J19" s="27">
        <f t="shared" si="1"/>
        <v>196</v>
      </c>
      <c r="K19" s="57" t="s">
        <v>367</v>
      </c>
      <c r="L19" s="57" t="s">
        <v>376</v>
      </c>
      <c r="M19" s="55" t="s">
        <v>179</v>
      </c>
      <c r="N19" s="11">
        <f t="shared" si="7"/>
        <v>32.666666666666664</v>
      </c>
      <c r="O19" s="31">
        <f t="shared" si="8"/>
        <v>326.66666666666663</v>
      </c>
      <c r="P19" s="31">
        <f t="shared" si="9"/>
        <v>98</v>
      </c>
      <c r="Q19" s="31">
        <f t="shared" si="5"/>
        <v>424.66666666666663</v>
      </c>
      <c r="R19" s="20"/>
      <c r="S19" s="35">
        <v>196</v>
      </c>
      <c r="T19" s="38" t="s">
        <v>271</v>
      </c>
      <c r="U19" s="43">
        <v>24430030</v>
      </c>
      <c r="V19" s="37" t="s">
        <v>420</v>
      </c>
      <c r="W19" s="37"/>
      <c r="X19" s="47" t="s">
        <v>272</v>
      </c>
    </row>
    <row r="20" spans="2:24" x14ac:dyDescent="0.25">
      <c r="B20" s="7" t="s">
        <v>6</v>
      </c>
      <c r="C20" s="1" t="s">
        <v>32</v>
      </c>
      <c r="D20" s="57" t="s">
        <v>33</v>
      </c>
      <c r="E20" s="54" t="s">
        <v>360</v>
      </c>
      <c r="F20" s="57" t="s">
        <v>284</v>
      </c>
      <c r="G20" s="57" t="s">
        <v>345</v>
      </c>
      <c r="H20" s="57">
        <v>96861525</v>
      </c>
      <c r="I20" s="27">
        <f t="shared" si="0"/>
        <v>531</v>
      </c>
      <c r="J20" s="27">
        <f t="shared" si="1"/>
        <v>265.5</v>
      </c>
      <c r="K20" s="57" t="s">
        <v>377</v>
      </c>
      <c r="L20" s="57" t="s">
        <v>378</v>
      </c>
      <c r="M20" s="55" t="s">
        <v>180</v>
      </c>
      <c r="N20" s="11">
        <f t="shared" si="7"/>
        <v>44.25</v>
      </c>
      <c r="O20" s="31">
        <f t="shared" si="8"/>
        <v>442.5</v>
      </c>
      <c r="P20" s="31">
        <f t="shared" si="9"/>
        <v>132.75</v>
      </c>
      <c r="Q20" s="31">
        <f t="shared" si="5"/>
        <v>575.25</v>
      </c>
      <c r="S20" s="35">
        <v>265.5</v>
      </c>
      <c r="T20" s="38" t="s">
        <v>271</v>
      </c>
      <c r="U20" s="43">
        <v>24430030</v>
      </c>
      <c r="V20" s="37" t="s">
        <v>420</v>
      </c>
      <c r="W20" s="37"/>
      <c r="X20" s="47" t="s">
        <v>272</v>
      </c>
    </row>
    <row r="21" spans="2:24" x14ac:dyDescent="0.25">
      <c r="B21" s="7" t="s">
        <v>12</v>
      </c>
      <c r="C21" s="1" t="s">
        <v>47</v>
      </c>
      <c r="D21" s="57" t="s">
        <v>48</v>
      </c>
      <c r="E21" s="54" t="s">
        <v>360</v>
      </c>
      <c r="F21" s="57" t="s">
        <v>284</v>
      </c>
      <c r="G21" s="57" t="s">
        <v>345</v>
      </c>
      <c r="H21" s="57">
        <v>96811505</v>
      </c>
      <c r="I21" s="27">
        <f t="shared" si="0"/>
        <v>882</v>
      </c>
      <c r="J21" s="27">
        <f t="shared" si="1"/>
        <v>441</v>
      </c>
      <c r="K21" s="57" t="s">
        <v>379</v>
      </c>
      <c r="L21" s="57" t="s">
        <v>380</v>
      </c>
      <c r="M21" s="55" t="s">
        <v>181</v>
      </c>
      <c r="N21" s="11">
        <f t="shared" si="7"/>
        <v>73.5</v>
      </c>
      <c r="O21" s="31">
        <f t="shared" si="8"/>
        <v>735</v>
      </c>
      <c r="P21" s="31">
        <f t="shared" si="9"/>
        <v>220.5</v>
      </c>
      <c r="Q21" s="31">
        <f t="shared" si="5"/>
        <v>955.5</v>
      </c>
      <c r="S21" s="35">
        <v>441</v>
      </c>
      <c r="T21" s="38" t="s">
        <v>271</v>
      </c>
      <c r="U21" s="43">
        <v>24430030</v>
      </c>
      <c r="V21" s="37" t="s">
        <v>420</v>
      </c>
      <c r="W21" s="37"/>
      <c r="X21" s="47" t="s">
        <v>272</v>
      </c>
    </row>
    <row r="22" spans="2:24" x14ac:dyDescent="0.25">
      <c r="B22" s="7" t="s">
        <v>34</v>
      </c>
      <c r="C22" s="1" t="s">
        <v>52</v>
      </c>
      <c r="D22" s="57" t="s">
        <v>49</v>
      </c>
      <c r="E22" s="54" t="s">
        <v>360</v>
      </c>
      <c r="F22" s="57" t="s">
        <v>284</v>
      </c>
      <c r="G22" s="57" t="s">
        <v>345</v>
      </c>
      <c r="H22" s="57">
        <v>42203664</v>
      </c>
      <c r="I22" s="27">
        <f t="shared" si="0"/>
        <v>50</v>
      </c>
      <c r="J22" s="27">
        <f t="shared" si="1"/>
        <v>25</v>
      </c>
      <c r="K22" s="57" t="s">
        <v>381</v>
      </c>
      <c r="L22" s="57" t="s">
        <v>382</v>
      </c>
      <c r="M22" s="55" t="s">
        <v>182</v>
      </c>
      <c r="N22" s="11">
        <f t="shared" si="7"/>
        <v>4.166666666666667</v>
      </c>
      <c r="O22" s="31">
        <f t="shared" si="8"/>
        <v>41.666666666666671</v>
      </c>
      <c r="P22" s="31">
        <f t="shared" si="9"/>
        <v>12.5</v>
      </c>
      <c r="Q22" s="31">
        <f t="shared" si="5"/>
        <v>54.166666666666671</v>
      </c>
      <c r="S22" s="35">
        <v>25</v>
      </c>
      <c r="T22" s="38" t="s">
        <v>271</v>
      </c>
      <c r="U22" s="43">
        <v>24430030</v>
      </c>
      <c r="V22" s="37" t="s">
        <v>420</v>
      </c>
      <c r="W22" s="37"/>
      <c r="X22" s="47" t="s">
        <v>272</v>
      </c>
    </row>
    <row r="23" spans="2:24" x14ac:dyDescent="0.25">
      <c r="B23" s="7" t="s">
        <v>35</v>
      </c>
      <c r="C23" s="1" t="s">
        <v>51</v>
      </c>
      <c r="D23" s="57" t="s">
        <v>50</v>
      </c>
      <c r="E23" s="54" t="s">
        <v>360</v>
      </c>
      <c r="F23" s="57" t="s">
        <v>284</v>
      </c>
      <c r="G23" s="57" t="s">
        <v>307</v>
      </c>
      <c r="H23" s="57">
        <v>96863694</v>
      </c>
      <c r="I23" s="27">
        <f t="shared" si="0"/>
        <v>3</v>
      </c>
      <c r="J23" s="27">
        <f t="shared" si="1"/>
        <v>1.5</v>
      </c>
      <c r="K23" s="57" t="s">
        <v>383</v>
      </c>
      <c r="L23" s="57" t="s">
        <v>384</v>
      </c>
      <c r="M23" s="55" t="s">
        <v>183</v>
      </c>
      <c r="N23" s="11">
        <f t="shared" si="7"/>
        <v>0.25</v>
      </c>
      <c r="O23" s="31">
        <f t="shared" si="8"/>
        <v>2.5</v>
      </c>
      <c r="P23" s="31">
        <f t="shared" si="9"/>
        <v>0.75</v>
      </c>
      <c r="Q23" s="31">
        <f t="shared" si="5"/>
        <v>3.25</v>
      </c>
      <c r="S23" s="35">
        <v>1.5</v>
      </c>
      <c r="T23" s="38" t="s">
        <v>271</v>
      </c>
      <c r="U23" s="43">
        <v>24430030</v>
      </c>
      <c r="V23" s="37" t="s">
        <v>420</v>
      </c>
      <c r="W23" s="37"/>
      <c r="X23" s="47" t="s">
        <v>272</v>
      </c>
    </row>
    <row r="24" spans="2:24" x14ac:dyDescent="0.25">
      <c r="B24" s="7" t="s">
        <v>36</v>
      </c>
      <c r="C24" s="1" t="s">
        <v>53</v>
      </c>
      <c r="D24" s="57" t="s">
        <v>54</v>
      </c>
      <c r="E24" s="54" t="s">
        <v>360</v>
      </c>
      <c r="F24" s="57" t="s">
        <v>284</v>
      </c>
      <c r="G24" s="57" t="s">
        <v>345</v>
      </c>
      <c r="H24" s="57">
        <v>96864103</v>
      </c>
      <c r="I24" s="27">
        <f t="shared" si="0"/>
        <v>98</v>
      </c>
      <c r="J24" s="27">
        <f t="shared" si="1"/>
        <v>49</v>
      </c>
      <c r="K24" s="57" t="s">
        <v>320</v>
      </c>
      <c r="L24" s="57" t="s">
        <v>385</v>
      </c>
      <c r="M24" s="55" t="s">
        <v>184</v>
      </c>
      <c r="N24" s="11">
        <f t="shared" si="7"/>
        <v>8.1666666666666661</v>
      </c>
      <c r="O24" s="31">
        <f t="shared" si="8"/>
        <v>81.666666666666657</v>
      </c>
      <c r="P24" s="31">
        <f t="shared" si="9"/>
        <v>24.5</v>
      </c>
      <c r="Q24" s="31">
        <f t="shared" si="5"/>
        <v>106.16666666666666</v>
      </c>
      <c r="S24" s="35">
        <v>49</v>
      </c>
      <c r="T24" s="38" t="s">
        <v>271</v>
      </c>
      <c r="U24" s="43">
        <v>24430030</v>
      </c>
      <c r="V24" s="37" t="s">
        <v>420</v>
      </c>
      <c r="W24" s="37"/>
      <c r="X24" s="47" t="s">
        <v>272</v>
      </c>
    </row>
    <row r="25" spans="2:24" x14ac:dyDescent="0.25">
      <c r="B25" s="7" t="s">
        <v>37</v>
      </c>
      <c r="C25" s="1" t="s">
        <v>55</v>
      </c>
      <c r="D25" s="57" t="s">
        <v>56</v>
      </c>
      <c r="E25" s="54" t="s">
        <v>360</v>
      </c>
      <c r="F25" s="57" t="s">
        <v>284</v>
      </c>
      <c r="G25" s="57" t="s">
        <v>297</v>
      </c>
      <c r="H25" s="57">
        <v>56293985</v>
      </c>
      <c r="I25" s="27">
        <f t="shared" si="0"/>
        <v>2</v>
      </c>
      <c r="J25" s="27">
        <f t="shared" si="1"/>
        <v>1</v>
      </c>
      <c r="K25" s="57" t="s">
        <v>322</v>
      </c>
      <c r="L25" s="57" t="s">
        <v>386</v>
      </c>
      <c r="M25" s="55" t="s">
        <v>185</v>
      </c>
      <c r="N25" s="11">
        <f t="shared" si="7"/>
        <v>0.16666666666666666</v>
      </c>
      <c r="O25" s="31">
        <f t="shared" si="8"/>
        <v>1.6666666666666665</v>
      </c>
      <c r="P25" s="31">
        <f t="shared" si="9"/>
        <v>0.5</v>
      </c>
      <c r="Q25" s="31">
        <f t="shared" si="5"/>
        <v>2.1666666666666665</v>
      </c>
      <c r="S25" s="35">
        <v>1</v>
      </c>
      <c r="T25" s="38" t="s">
        <v>271</v>
      </c>
      <c r="U25" s="43">
        <v>24430030</v>
      </c>
      <c r="V25" s="37" t="s">
        <v>420</v>
      </c>
      <c r="W25" s="37"/>
      <c r="X25" s="47" t="s">
        <v>272</v>
      </c>
    </row>
    <row r="26" spans="2:24" x14ac:dyDescent="0.25">
      <c r="B26" s="7" t="s">
        <v>38</v>
      </c>
      <c r="C26" s="1" t="s">
        <v>57</v>
      </c>
      <c r="D26" s="57" t="s">
        <v>56</v>
      </c>
      <c r="E26" s="54" t="s">
        <v>360</v>
      </c>
      <c r="F26" s="57" t="s">
        <v>284</v>
      </c>
      <c r="G26" s="57" t="s">
        <v>297</v>
      </c>
      <c r="H26" s="57">
        <v>91810327</v>
      </c>
      <c r="I26" s="27">
        <f t="shared" si="0"/>
        <v>2</v>
      </c>
      <c r="J26" s="27">
        <f t="shared" si="1"/>
        <v>1</v>
      </c>
      <c r="K26" s="57" t="s">
        <v>311</v>
      </c>
      <c r="L26" s="57" t="s">
        <v>387</v>
      </c>
      <c r="M26" s="55" t="s">
        <v>186</v>
      </c>
      <c r="N26" s="11">
        <f t="shared" si="7"/>
        <v>0.16666666666666666</v>
      </c>
      <c r="O26" s="31">
        <f t="shared" si="8"/>
        <v>1.6666666666666665</v>
      </c>
      <c r="P26" s="31">
        <f t="shared" si="9"/>
        <v>0.5</v>
      </c>
      <c r="Q26" s="31">
        <f t="shared" si="5"/>
        <v>2.1666666666666665</v>
      </c>
      <c r="S26" s="35">
        <v>1</v>
      </c>
      <c r="T26" s="38" t="s">
        <v>271</v>
      </c>
      <c r="U26" s="43">
        <v>24430030</v>
      </c>
      <c r="V26" s="37" t="s">
        <v>420</v>
      </c>
      <c r="W26" s="37"/>
      <c r="X26" s="47" t="s">
        <v>272</v>
      </c>
    </row>
    <row r="27" spans="2:24" x14ac:dyDescent="0.25">
      <c r="B27" s="7" t="s">
        <v>39</v>
      </c>
      <c r="C27" s="1" t="s">
        <v>58</v>
      </c>
      <c r="D27" s="57" t="s">
        <v>59</v>
      </c>
      <c r="E27" s="54" t="s">
        <v>360</v>
      </c>
      <c r="F27" s="57" t="s">
        <v>284</v>
      </c>
      <c r="G27" s="57" t="s">
        <v>345</v>
      </c>
      <c r="H27" s="57">
        <v>46739786</v>
      </c>
      <c r="I27" s="27">
        <f t="shared" si="0"/>
        <v>11</v>
      </c>
      <c r="J27" s="27">
        <f t="shared" si="1"/>
        <v>5.5</v>
      </c>
      <c r="K27" s="57" t="s">
        <v>295</v>
      </c>
      <c r="L27" s="57" t="s">
        <v>401</v>
      </c>
      <c r="M27" s="55" t="s">
        <v>187</v>
      </c>
      <c r="N27" s="11">
        <f t="shared" si="7"/>
        <v>0.91666666666666663</v>
      </c>
      <c r="O27" s="31">
        <f t="shared" si="8"/>
        <v>9.1666666666666661</v>
      </c>
      <c r="P27" s="31">
        <f t="shared" si="9"/>
        <v>2.75</v>
      </c>
      <c r="Q27" s="31">
        <f t="shared" si="5"/>
        <v>11.916666666666666</v>
      </c>
      <c r="S27" s="35">
        <v>5.5</v>
      </c>
      <c r="T27" s="38" t="s">
        <v>271</v>
      </c>
      <c r="U27" s="43">
        <v>24430030</v>
      </c>
      <c r="V27" s="37" t="s">
        <v>420</v>
      </c>
      <c r="W27" s="37"/>
      <c r="X27" s="47" t="s">
        <v>272</v>
      </c>
    </row>
    <row r="28" spans="2:24" x14ac:dyDescent="0.25">
      <c r="B28" s="7" t="s">
        <v>40</v>
      </c>
      <c r="C28" s="1" t="s">
        <v>60</v>
      </c>
      <c r="D28" s="57" t="s">
        <v>61</v>
      </c>
      <c r="E28" s="54" t="s">
        <v>360</v>
      </c>
      <c r="F28" s="57" t="s">
        <v>284</v>
      </c>
      <c r="G28" s="57" t="s">
        <v>342</v>
      </c>
      <c r="H28" s="57">
        <v>56125681</v>
      </c>
      <c r="I28" s="27">
        <f t="shared" si="0"/>
        <v>18</v>
      </c>
      <c r="J28" s="27">
        <f t="shared" si="1"/>
        <v>9</v>
      </c>
      <c r="K28" s="57" t="s">
        <v>322</v>
      </c>
      <c r="L28" s="57" t="s">
        <v>402</v>
      </c>
      <c r="M28" s="55" t="s">
        <v>188</v>
      </c>
      <c r="N28" s="11">
        <f t="shared" si="7"/>
        <v>1.5</v>
      </c>
      <c r="O28" s="31">
        <f t="shared" si="8"/>
        <v>15</v>
      </c>
      <c r="P28" s="31">
        <f t="shared" si="9"/>
        <v>4.5</v>
      </c>
      <c r="Q28" s="31">
        <f t="shared" si="5"/>
        <v>19.5</v>
      </c>
      <c r="S28" s="35">
        <v>9</v>
      </c>
      <c r="T28" s="38" t="s">
        <v>271</v>
      </c>
      <c r="U28" s="43">
        <v>24430030</v>
      </c>
      <c r="V28" s="37" t="s">
        <v>420</v>
      </c>
      <c r="W28" s="37"/>
      <c r="X28" s="47" t="s">
        <v>272</v>
      </c>
    </row>
    <row r="29" spans="2:24" x14ac:dyDescent="0.25">
      <c r="B29" s="7" t="s">
        <v>41</v>
      </c>
      <c r="C29" s="1" t="s">
        <v>71</v>
      </c>
      <c r="D29" s="57" t="s">
        <v>72</v>
      </c>
      <c r="E29" s="54" t="s">
        <v>360</v>
      </c>
      <c r="F29" s="57" t="s">
        <v>284</v>
      </c>
      <c r="G29" s="57" t="s">
        <v>297</v>
      </c>
      <c r="H29" s="57">
        <v>12218271</v>
      </c>
      <c r="I29" s="27">
        <f t="shared" si="0"/>
        <v>14</v>
      </c>
      <c r="J29" s="27">
        <f t="shared" si="1"/>
        <v>7</v>
      </c>
      <c r="K29" s="57" t="s">
        <v>295</v>
      </c>
      <c r="L29" s="57" t="s">
        <v>403</v>
      </c>
      <c r="M29" s="55" t="s">
        <v>189</v>
      </c>
      <c r="N29" s="11">
        <f t="shared" si="7"/>
        <v>1.1666666666666667</v>
      </c>
      <c r="O29" s="31">
        <f t="shared" si="8"/>
        <v>11.666666666666668</v>
      </c>
      <c r="P29" s="31">
        <f t="shared" si="9"/>
        <v>3.5</v>
      </c>
      <c r="Q29" s="31">
        <f t="shared" si="5"/>
        <v>15.166666666666668</v>
      </c>
      <c r="S29" s="35">
        <v>7</v>
      </c>
      <c r="T29" s="38" t="s">
        <v>271</v>
      </c>
      <c r="U29" s="43">
        <v>24430030</v>
      </c>
      <c r="V29" s="37" t="s">
        <v>420</v>
      </c>
      <c r="W29" s="37"/>
      <c r="X29" s="47" t="s">
        <v>272</v>
      </c>
    </row>
    <row r="30" spans="2:24" x14ac:dyDescent="0.25">
      <c r="B30" s="7" t="s">
        <v>42</v>
      </c>
      <c r="C30" s="1" t="s">
        <v>73</v>
      </c>
      <c r="D30" s="57" t="s">
        <v>74</v>
      </c>
      <c r="E30" s="54" t="s">
        <v>74</v>
      </c>
      <c r="F30" s="57" t="s">
        <v>284</v>
      </c>
      <c r="G30" s="57" t="s">
        <v>314</v>
      </c>
      <c r="H30" s="57">
        <v>51165369</v>
      </c>
      <c r="I30" s="27">
        <f t="shared" si="0"/>
        <v>580</v>
      </c>
      <c r="J30" s="27">
        <f t="shared" si="1"/>
        <v>290</v>
      </c>
      <c r="K30" s="57" t="s">
        <v>404</v>
      </c>
      <c r="L30" s="57" t="s">
        <v>405</v>
      </c>
      <c r="M30" s="55" t="s">
        <v>190</v>
      </c>
      <c r="N30" s="11">
        <f t="shared" si="7"/>
        <v>48.333333333333336</v>
      </c>
      <c r="O30" s="31">
        <f t="shared" si="8"/>
        <v>483.33333333333337</v>
      </c>
      <c r="P30" s="31">
        <f t="shared" si="9"/>
        <v>145</v>
      </c>
      <c r="Q30" s="31">
        <f t="shared" si="5"/>
        <v>628.33333333333337</v>
      </c>
      <c r="S30" s="35">
        <v>290</v>
      </c>
      <c r="T30" s="38" t="s">
        <v>271</v>
      </c>
      <c r="U30" s="44">
        <v>24429984</v>
      </c>
      <c r="V30" s="37" t="s">
        <v>420</v>
      </c>
      <c r="W30" s="37"/>
      <c r="X30" s="47" t="s">
        <v>273</v>
      </c>
    </row>
    <row r="31" spans="2:24" x14ac:dyDescent="0.25">
      <c r="B31" s="7" t="s">
        <v>43</v>
      </c>
      <c r="C31" s="1" t="s">
        <v>205</v>
      </c>
      <c r="D31" s="57" t="s">
        <v>75</v>
      </c>
      <c r="E31" s="54" t="s">
        <v>360</v>
      </c>
      <c r="F31" s="57" t="s">
        <v>284</v>
      </c>
      <c r="G31" s="57" t="s">
        <v>297</v>
      </c>
      <c r="H31" s="57">
        <v>22297032</v>
      </c>
      <c r="I31" s="27">
        <f t="shared" si="0"/>
        <v>3</v>
      </c>
      <c r="J31" s="27">
        <f t="shared" si="1"/>
        <v>1.5</v>
      </c>
      <c r="K31" s="57" t="s">
        <v>288</v>
      </c>
      <c r="L31" s="57" t="s">
        <v>406</v>
      </c>
      <c r="M31" s="55" t="s">
        <v>191</v>
      </c>
      <c r="N31" s="11">
        <f t="shared" si="7"/>
        <v>0.25</v>
      </c>
      <c r="O31" s="31">
        <f t="shared" si="8"/>
        <v>2.5</v>
      </c>
      <c r="P31" s="31">
        <f t="shared" si="9"/>
        <v>0.75</v>
      </c>
      <c r="Q31" s="31">
        <f t="shared" si="5"/>
        <v>3.25</v>
      </c>
      <c r="S31" s="35">
        <v>1.5</v>
      </c>
      <c r="T31" s="38" t="s">
        <v>271</v>
      </c>
      <c r="U31" s="43">
        <v>24430030</v>
      </c>
      <c r="V31" s="37" t="s">
        <v>420</v>
      </c>
      <c r="W31" s="37"/>
      <c r="X31" s="47" t="s">
        <v>272</v>
      </c>
    </row>
    <row r="32" spans="2:24" x14ac:dyDescent="0.25">
      <c r="B32" s="7" t="s">
        <v>44</v>
      </c>
      <c r="C32" s="23" t="s">
        <v>100</v>
      </c>
      <c r="D32" s="26" t="s">
        <v>132</v>
      </c>
      <c r="E32" s="26" t="s">
        <v>283</v>
      </c>
      <c r="F32" s="26" t="s">
        <v>284</v>
      </c>
      <c r="G32" s="26" t="s">
        <v>297</v>
      </c>
      <c r="H32" s="26">
        <v>46928746</v>
      </c>
      <c r="I32" s="27">
        <f t="shared" si="0"/>
        <v>0.55000000000000004</v>
      </c>
      <c r="J32" s="27">
        <f t="shared" si="1"/>
        <v>0.27500000000000002</v>
      </c>
      <c r="K32" s="26" t="s">
        <v>298</v>
      </c>
      <c r="L32" s="26" t="s">
        <v>299</v>
      </c>
      <c r="M32" s="55" t="s">
        <v>206</v>
      </c>
      <c r="N32" s="11">
        <f t="shared" si="7"/>
        <v>4.5833333333333337E-2</v>
      </c>
      <c r="O32" s="31">
        <f t="shared" si="8"/>
        <v>0.45833333333333337</v>
      </c>
      <c r="P32" s="31">
        <f t="shared" si="9"/>
        <v>0.13750000000000001</v>
      </c>
      <c r="Q32" s="31">
        <f t="shared" si="5"/>
        <v>0.59583333333333344</v>
      </c>
      <c r="S32" s="35">
        <v>0.27500000000000002</v>
      </c>
      <c r="T32" s="38" t="s">
        <v>271</v>
      </c>
      <c r="U32" s="44">
        <v>24441993</v>
      </c>
      <c r="V32" s="37" t="s">
        <v>420</v>
      </c>
      <c r="W32" s="37"/>
      <c r="X32" s="47" t="s">
        <v>274</v>
      </c>
    </row>
    <row r="33" spans="2:24" x14ac:dyDescent="0.25">
      <c r="B33" s="7" t="s">
        <v>45</v>
      </c>
      <c r="C33" s="23" t="s">
        <v>101</v>
      </c>
      <c r="D33" s="26" t="s">
        <v>132</v>
      </c>
      <c r="E33" s="26" t="s">
        <v>283</v>
      </c>
      <c r="F33" s="26" t="s">
        <v>284</v>
      </c>
      <c r="G33" s="26" t="s">
        <v>297</v>
      </c>
      <c r="H33" s="26">
        <v>56263854</v>
      </c>
      <c r="I33" s="27">
        <f t="shared" si="0"/>
        <v>40</v>
      </c>
      <c r="J33" s="27">
        <f t="shared" si="1"/>
        <v>20</v>
      </c>
      <c r="K33" s="26" t="s">
        <v>300</v>
      </c>
      <c r="L33" s="26" t="s">
        <v>301</v>
      </c>
      <c r="M33" s="55" t="s">
        <v>207</v>
      </c>
      <c r="N33" s="11">
        <f t="shared" si="7"/>
        <v>3.3333333333333335</v>
      </c>
      <c r="O33" s="31">
        <f t="shared" si="8"/>
        <v>33.333333333333336</v>
      </c>
      <c r="P33" s="31">
        <f t="shared" si="9"/>
        <v>10</v>
      </c>
      <c r="Q33" s="31">
        <f t="shared" si="5"/>
        <v>43.333333333333336</v>
      </c>
      <c r="S33" s="35">
        <v>20</v>
      </c>
      <c r="T33" s="38" t="s">
        <v>271</v>
      </c>
      <c r="U33" s="44">
        <v>24441993</v>
      </c>
      <c r="V33" s="37" t="s">
        <v>420</v>
      </c>
      <c r="W33" s="37"/>
      <c r="X33" s="47" t="s">
        <v>274</v>
      </c>
    </row>
    <row r="34" spans="2:24" x14ac:dyDescent="0.25">
      <c r="B34" s="7" t="s">
        <v>46</v>
      </c>
      <c r="C34" s="23" t="s">
        <v>102</v>
      </c>
      <c r="D34" s="26" t="s">
        <v>132</v>
      </c>
      <c r="E34" s="26" t="s">
        <v>283</v>
      </c>
      <c r="F34" s="26" t="s">
        <v>284</v>
      </c>
      <c r="G34" s="26" t="s">
        <v>297</v>
      </c>
      <c r="H34" s="26">
        <v>24587247</v>
      </c>
      <c r="I34" s="27">
        <f t="shared" si="0"/>
        <v>2</v>
      </c>
      <c r="J34" s="27">
        <f t="shared" si="1"/>
        <v>1</v>
      </c>
      <c r="K34" s="26" t="s">
        <v>288</v>
      </c>
      <c r="L34" s="26" t="s">
        <v>302</v>
      </c>
      <c r="M34" s="55" t="s">
        <v>208</v>
      </c>
      <c r="N34" s="11">
        <f t="shared" si="7"/>
        <v>0.16666666666666666</v>
      </c>
      <c r="O34" s="31">
        <f t="shared" si="8"/>
        <v>1.6666666666666665</v>
      </c>
      <c r="P34" s="31">
        <f t="shared" si="9"/>
        <v>0.5</v>
      </c>
      <c r="Q34" s="31">
        <f t="shared" si="5"/>
        <v>2.1666666666666665</v>
      </c>
      <c r="S34" s="35">
        <v>1</v>
      </c>
      <c r="T34" s="38" t="s">
        <v>271</v>
      </c>
      <c r="U34" s="44">
        <v>24441993</v>
      </c>
      <c r="V34" s="37" t="s">
        <v>420</v>
      </c>
      <c r="W34" s="37"/>
      <c r="X34" s="47" t="s">
        <v>274</v>
      </c>
    </row>
    <row r="35" spans="2:24" x14ac:dyDescent="0.25">
      <c r="B35" s="7" t="s">
        <v>62</v>
      </c>
      <c r="C35" s="23" t="s">
        <v>103</v>
      </c>
      <c r="D35" s="26" t="s">
        <v>132</v>
      </c>
      <c r="E35" s="26" t="s">
        <v>283</v>
      </c>
      <c r="F35" s="26" t="s">
        <v>284</v>
      </c>
      <c r="G35" s="26" t="s">
        <v>297</v>
      </c>
      <c r="H35" s="26">
        <v>10318022</v>
      </c>
      <c r="I35" s="27">
        <f t="shared" si="0"/>
        <v>10.1</v>
      </c>
      <c r="J35" s="27">
        <f t="shared" si="1"/>
        <v>5.05</v>
      </c>
      <c r="K35" s="26" t="s">
        <v>295</v>
      </c>
      <c r="L35" s="26" t="s">
        <v>303</v>
      </c>
      <c r="M35" s="55" t="s">
        <v>209</v>
      </c>
      <c r="N35" s="11">
        <f t="shared" si="7"/>
        <v>0.84166666666666667</v>
      </c>
      <c r="O35" s="31">
        <f t="shared" si="8"/>
        <v>8.4166666666666661</v>
      </c>
      <c r="P35" s="31">
        <f t="shared" si="9"/>
        <v>2.5249999999999999</v>
      </c>
      <c r="Q35" s="31">
        <f t="shared" si="5"/>
        <v>10.941666666666666</v>
      </c>
      <c r="S35" s="35">
        <v>5.05</v>
      </c>
      <c r="T35" s="38" t="s">
        <v>271</v>
      </c>
      <c r="U35" s="44">
        <v>24441993</v>
      </c>
      <c r="V35" s="37" t="s">
        <v>420</v>
      </c>
      <c r="W35" s="37"/>
      <c r="X35" s="47" t="s">
        <v>274</v>
      </c>
    </row>
    <row r="36" spans="2:24" x14ac:dyDescent="0.25">
      <c r="B36" s="7" t="s">
        <v>63</v>
      </c>
      <c r="C36" s="23" t="s">
        <v>104</v>
      </c>
      <c r="D36" s="26" t="s">
        <v>132</v>
      </c>
      <c r="E36" s="26" t="s">
        <v>283</v>
      </c>
      <c r="F36" s="26" t="s">
        <v>284</v>
      </c>
      <c r="G36" s="26" t="s">
        <v>297</v>
      </c>
      <c r="H36" s="26">
        <v>10312023</v>
      </c>
      <c r="I36" s="27">
        <f t="shared" si="0"/>
        <v>2</v>
      </c>
      <c r="J36" s="27">
        <f t="shared" si="1"/>
        <v>1</v>
      </c>
      <c r="K36" s="26" t="s">
        <v>298</v>
      </c>
      <c r="L36" s="26" t="s">
        <v>304</v>
      </c>
      <c r="M36" s="55" t="s">
        <v>210</v>
      </c>
      <c r="N36" s="11">
        <f t="shared" si="7"/>
        <v>0.16666666666666666</v>
      </c>
      <c r="O36" s="31">
        <f t="shared" si="8"/>
        <v>1.6666666666666665</v>
      </c>
      <c r="P36" s="31">
        <f t="shared" si="9"/>
        <v>0.5</v>
      </c>
      <c r="Q36" s="31">
        <f t="shared" si="5"/>
        <v>2.1666666666666665</v>
      </c>
      <c r="S36" s="35">
        <v>1</v>
      </c>
      <c r="T36" s="38" t="s">
        <v>271</v>
      </c>
      <c r="U36" s="44">
        <v>24441993</v>
      </c>
      <c r="V36" s="37" t="s">
        <v>420</v>
      </c>
      <c r="W36" s="37"/>
      <c r="X36" s="47" t="s">
        <v>274</v>
      </c>
    </row>
    <row r="37" spans="2:24" x14ac:dyDescent="0.25">
      <c r="B37" s="7" t="s">
        <v>64</v>
      </c>
      <c r="C37" s="23" t="s">
        <v>105</v>
      </c>
      <c r="D37" s="26" t="s">
        <v>133</v>
      </c>
      <c r="E37" s="26" t="s">
        <v>305</v>
      </c>
      <c r="F37" s="26" t="s">
        <v>284</v>
      </c>
      <c r="G37" s="26" t="s">
        <v>307</v>
      </c>
      <c r="H37" s="26">
        <v>50521737</v>
      </c>
      <c r="I37" s="27">
        <f t="shared" si="0"/>
        <v>215</v>
      </c>
      <c r="J37" s="27">
        <f t="shared" si="1"/>
        <v>107.5</v>
      </c>
      <c r="K37" s="26" t="s">
        <v>308</v>
      </c>
      <c r="L37" s="26" t="s">
        <v>309</v>
      </c>
      <c r="M37" s="55" t="s">
        <v>211</v>
      </c>
      <c r="N37" s="11">
        <f t="shared" si="7"/>
        <v>17.916666666666668</v>
      </c>
      <c r="O37" s="31">
        <f t="shared" si="8"/>
        <v>179.16666666666669</v>
      </c>
      <c r="P37" s="31">
        <f t="shared" si="9"/>
        <v>53.75</v>
      </c>
      <c r="Q37" s="31">
        <f t="shared" si="5"/>
        <v>232.91666666666669</v>
      </c>
      <c r="S37" s="35">
        <v>107.5</v>
      </c>
      <c r="T37" s="38" t="s">
        <v>271</v>
      </c>
      <c r="U37" s="44">
        <v>24429999</v>
      </c>
      <c r="V37" s="37" t="s">
        <v>420</v>
      </c>
      <c r="W37" s="37"/>
      <c r="X37" s="47" t="s">
        <v>275</v>
      </c>
    </row>
    <row r="38" spans="2:24" x14ac:dyDescent="0.25">
      <c r="B38" s="7" t="s">
        <v>65</v>
      </c>
      <c r="C38" s="23" t="s">
        <v>106</v>
      </c>
      <c r="D38" s="26" t="s">
        <v>133</v>
      </c>
      <c r="E38" s="26" t="s">
        <v>305</v>
      </c>
      <c r="F38" s="26" t="s">
        <v>284</v>
      </c>
      <c r="G38" s="26" t="s">
        <v>297</v>
      </c>
      <c r="H38" s="26">
        <v>56289499</v>
      </c>
      <c r="I38" s="27">
        <f t="shared" si="0"/>
        <v>11</v>
      </c>
      <c r="J38" s="27">
        <f t="shared" si="1"/>
        <v>5.5</v>
      </c>
      <c r="K38" s="26" t="s">
        <v>300</v>
      </c>
      <c r="L38" s="26" t="s">
        <v>310</v>
      </c>
      <c r="M38" s="55" t="s">
        <v>212</v>
      </c>
      <c r="N38" s="11">
        <f t="shared" si="7"/>
        <v>0.91666666666666663</v>
      </c>
      <c r="O38" s="31">
        <f t="shared" si="8"/>
        <v>9.1666666666666661</v>
      </c>
      <c r="P38" s="31">
        <f t="shared" si="9"/>
        <v>2.75</v>
      </c>
      <c r="Q38" s="31">
        <f t="shared" si="5"/>
        <v>11.916666666666666</v>
      </c>
      <c r="S38" s="35">
        <v>5.5</v>
      </c>
      <c r="T38" s="38" t="s">
        <v>271</v>
      </c>
      <c r="U38" s="44">
        <v>24429999</v>
      </c>
      <c r="V38" s="37" t="s">
        <v>420</v>
      </c>
      <c r="W38" s="37"/>
      <c r="X38" s="47" t="s">
        <v>275</v>
      </c>
    </row>
    <row r="39" spans="2:24" x14ac:dyDescent="0.25">
      <c r="B39" s="7" t="s">
        <v>66</v>
      </c>
      <c r="C39" s="23" t="s">
        <v>107</v>
      </c>
      <c r="D39" s="26" t="s">
        <v>133</v>
      </c>
      <c r="E39" s="26" t="s">
        <v>305</v>
      </c>
      <c r="F39" s="26" t="s">
        <v>284</v>
      </c>
      <c r="G39" s="26" t="s">
        <v>297</v>
      </c>
      <c r="H39" s="26">
        <v>46881871</v>
      </c>
      <c r="I39" s="27">
        <f t="shared" si="0"/>
        <v>2</v>
      </c>
      <c r="J39" s="27">
        <f t="shared" si="1"/>
        <v>1</v>
      </c>
      <c r="K39" s="26" t="s">
        <v>311</v>
      </c>
      <c r="L39" s="26" t="s">
        <v>312</v>
      </c>
      <c r="M39" s="55" t="s">
        <v>213</v>
      </c>
      <c r="N39" s="11">
        <f t="shared" si="7"/>
        <v>0.16666666666666666</v>
      </c>
      <c r="O39" s="31">
        <f t="shared" si="8"/>
        <v>1.6666666666666665</v>
      </c>
      <c r="P39" s="31">
        <f t="shared" si="9"/>
        <v>0.5</v>
      </c>
      <c r="Q39" s="31">
        <f t="shared" si="5"/>
        <v>2.1666666666666665</v>
      </c>
      <c r="S39" s="35">
        <v>1</v>
      </c>
      <c r="T39" s="38" t="s">
        <v>271</v>
      </c>
      <c r="U39" s="44">
        <v>24429999</v>
      </c>
      <c r="V39" s="37" t="s">
        <v>420</v>
      </c>
      <c r="W39" s="37"/>
      <c r="X39" s="47" t="s">
        <v>275</v>
      </c>
    </row>
    <row r="40" spans="2:24" x14ac:dyDescent="0.25">
      <c r="B40" s="7" t="s">
        <v>67</v>
      </c>
      <c r="C40" s="24" t="s">
        <v>108</v>
      </c>
      <c r="D40" s="58" t="s">
        <v>134</v>
      </c>
      <c r="E40" s="58" t="s">
        <v>319</v>
      </c>
      <c r="F40" s="26" t="s">
        <v>284</v>
      </c>
      <c r="G40" s="58" t="s">
        <v>314</v>
      </c>
      <c r="H40" s="58">
        <v>96777791</v>
      </c>
      <c r="I40" s="27">
        <f t="shared" si="0"/>
        <v>140</v>
      </c>
      <c r="J40" s="27">
        <f t="shared" si="1"/>
        <v>70</v>
      </c>
      <c r="K40" s="58" t="s">
        <v>320</v>
      </c>
      <c r="L40" s="58" t="s">
        <v>321</v>
      </c>
      <c r="M40" s="55" t="s">
        <v>214</v>
      </c>
      <c r="N40" s="11">
        <f t="shared" si="7"/>
        <v>11.666666666666666</v>
      </c>
      <c r="O40" s="31">
        <f t="shared" si="8"/>
        <v>116.66666666666666</v>
      </c>
      <c r="P40" s="31">
        <f t="shared" si="9"/>
        <v>35</v>
      </c>
      <c r="Q40" s="31">
        <f t="shared" si="5"/>
        <v>151.66666666666666</v>
      </c>
      <c r="S40" s="35">
        <v>70</v>
      </c>
      <c r="T40" s="38" t="s">
        <v>271</v>
      </c>
      <c r="U40" s="44">
        <v>23028809</v>
      </c>
      <c r="V40" s="37" t="s">
        <v>420</v>
      </c>
      <c r="W40" s="37"/>
      <c r="X40" s="47" t="s">
        <v>276</v>
      </c>
    </row>
    <row r="41" spans="2:24" x14ac:dyDescent="0.25">
      <c r="B41" s="7" t="s">
        <v>68</v>
      </c>
      <c r="C41" s="24" t="s">
        <v>109</v>
      </c>
      <c r="D41" s="58" t="s">
        <v>134</v>
      </c>
      <c r="E41" s="58" t="s">
        <v>319</v>
      </c>
      <c r="F41" s="26" t="s">
        <v>284</v>
      </c>
      <c r="G41" s="58" t="s">
        <v>297</v>
      </c>
      <c r="H41" s="58">
        <v>56121420</v>
      </c>
      <c r="I41" s="27">
        <f t="shared" si="0"/>
        <v>25</v>
      </c>
      <c r="J41" s="27">
        <f t="shared" si="1"/>
        <v>12.5</v>
      </c>
      <c r="K41" s="58" t="s">
        <v>322</v>
      </c>
      <c r="L41" s="58" t="s">
        <v>323</v>
      </c>
      <c r="M41" s="55" t="s">
        <v>215</v>
      </c>
      <c r="N41" s="11">
        <f t="shared" si="7"/>
        <v>2.0833333333333335</v>
      </c>
      <c r="O41" s="31">
        <f t="shared" si="8"/>
        <v>20.833333333333336</v>
      </c>
      <c r="P41" s="31">
        <f t="shared" si="9"/>
        <v>6.25</v>
      </c>
      <c r="Q41" s="31">
        <f t="shared" si="5"/>
        <v>27.083333333333336</v>
      </c>
      <c r="S41" s="35">
        <v>12.5</v>
      </c>
      <c r="T41" s="38" t="s">
        <v>271</v>
      </c>
      <c r="U41" s="44">
        <v>23028809</v>
      </c>
      <c r="V41" s="37" t="s">
        <v>420</v>
      </c>
      <c r="W41" s="37"/>
      <c r="X41" s="47" t="s">
        <v>276</v>
      </c>
    </row>
    <row r="42" spans="2:24" x14ac:dyDescent="0.25">
      <c r="B42" s="7" t="s">
        <v>69</v>
      </c>
      <c r="C42" s="24" t="s">
        <v>110</v>
      </c>
      <c r="D42" s="58" t="s">
        <v>135</v>
      </c>
      <c r="E42" s="58" t="s">
        <v>319</v>
      </c>
      <c r="F42" s="26" t="s">
        <v>284</v>
      </c>
      <c r="G42" s="58" t="s">
        <v>297</v>
      </c>
      <c r="H42" s="58">
        <v>26208816</v>
      </c>
      <c r="I42" s="27">
        <f t="shared" si="0"/>
        <v>3</v>
      </c>
      <c r="J42" s="27">
        <f t="shared" si="1"/>
        <v>1.5</v>
      </c>
      <c r="K42" s="58" t="s">
        <v>288</v>
      </c>
      <c r="L42" s="58" t="s">
        <v>324</v>
      </c>
      <c r="M42" s="55" t="s">
        <v>216</v>
      </c>
      <c r="N42" s="11">
        <f t="shared" si="7"/>
        <v>0.25</v>
      </c>
      <c r="O42" s="31">
        <f t="shared" si="8"/>
        <v>2.5</v>
      </c>
      <c r="P42" s="31">
        <f t="shared" si="9"/>
        <v>0.75</v>
      </c>
      <c r="Q42" s="31">
        <f t="shared" si="5"/>
        <v>3.25</v>
      </c>
      <c r="S42" s="35">
        <v>1.5</v>
      </c>
      <c r="T42" s="38" t="s">
        <v>271</v>
      </c>
      <c r="U42" s="44">
        <v>23028809</v>
      </c>
      <c r="V42" s="37" t="s">
        <v>420</v>
      </c>
      <c r="W42" s="37"/>
      <c r="X42" s="47" t="s">
        <v>276</v>
      </c>
    </row>
    <row r="43" spans="2:24" x14ac:dyDescent="0.25">
      <c r="B43" s="7" t="s">
        <v>70</v>
      </c>
      <c r="C43" s="23" t="s">
        <v>111</v>
      </c>
      <c r="D43" s="26" t="s">
        <v>136</v>
      </c>
      <c r="E43" s="26" t="s">
        <v>333</v>
      </c>
      <c r="F43" s="26" t="s">
        <v>284</v>
      </c>
      <c r="G43" s="26" t="s">
        <v>297</v>
      </c>
      <c r="H43" s="26">
        <v>12192018</v>
      </c>
      <c r="I43" s="27">
        <f t="shared" si="0"/>
        <v>6</v>
      </c>
      <c r="J43" s="27">
        <f t="shared" si="1"/>
        <v>3</v>
      </c>
      <c r="K43" s="26" t="s">
        <v>295</v>
      </c>
      <c r="L43" s="26" t="s">
        <v>334</v>
      </c>
      <c r="M43" s="55" t="s">
        <v>217</v>
      </c>
      <c r="N43" s="11">
        <f t="shared" si="7"/>
        <v>0.5</v>
      </c>
      <c r="O43" s="31">
        <f t="shared" si="8"/>
        <v>5</v>
      </c>
      <c r="P43" s="31">
        <f t="shared" si="9"/>
        <v>1.5</v>
      </c>
      <c r="Q43" s="31">
        <f t="shared" si="5"/>
        <v>6.5</v>
      </c>
      <c r="S43" s="35">
        <v>3</v>
      </c>
      <c r="T43" s="38" t="s">
        <v>271</v>
      </c>
      <c r="U43" s="44">
        <v>22471685</v>
      </c>
      <c r="V43" s="37" t="s">
        <v>420</v>
      </c>
      <c r="W43" s="37"/>
      <c r="X43" s="47" t="s">
        <v>278</v>
      </c>
    </row>
    <row r="44" spans="2:24" x14ac:dyDescent="0.25">
      <c r="B44" s="7" t="s">
        <v>76</v>
      </c>
      <c r="C44" s="23" t="s">
        <v>112</v>
      </c>
      <c r="D44" s="26" t="s">
        <v>136</v>
      </c>
      <c r="E44" s="26" t="s">
        <v>333</v>
      </c>
      <c r="F44" s="26" t="s">
        <v>284</v>
      </c>
      <c r="G44" s="26" t="s">
        <v>297</v>
      </c>
      <c r="H44" s="26">
        <v>87293151</v>
      </c>
      <c r="I44" s="27">
        <f t="shared" si="0"/>
        <v>1</v>
      </c>
      <c r="J44" s="27">
        <f t="shared" si="1"/>
        <v>0.5</v>
      </c>
      <c r="K44" s="26" t="s">
        <v>336</v>
      </c>
      <c r="L44" s="26" t="s">
        <v>337</v>
      </c>
      <c r="M44" s="55" t="s">
        <v>218</v>
      </c>
      <c r="N44" s="11">
        <f t="shared" si="7"/>
        <v>8.3333333333333329E-2</v>
      </c>
      <c r="O44" s="31">
        <f t="shared" si="8"/>
        <v>0.83333333333333326</v>
      </c>
      <c r="P44" s="31">
        <f t="shared" si="9"/>
        <v>0.25</v>
      </c>
      <c r="Q44" s="31">
        <f t="shared" si="5"/>
        <v>1.0833333333333333</v>
      </c>
      <c r="S44" s="35">
        <v>0.5</v>
      </c>
      <c r="T44" s="38" t="s">
        <v>271</v>
      </c>
      <c r="U44" s="44">
        <v>22958026</v>
      </c>
      <c r="V44" s="37" t="s">
        <v>420</v>
      </c>
      <c r="W44" s="37"/>
      <c r="X44" s="47" t="s">
        <v>278</v>
      </c>
    </row>
    <row r="45" spans="2:24" x14ac:dyDescent="0.25">
      <c r="B45" s="7" t="s">
        <v>77</v>
      </c>
      <c r="C45" s="23" t="s">
        <v>113</v>
      </c>
      <c r="D45" s="26" t="s">
        <v>136</v>
      </c>
      <c r="E45" s="26" t="s">
        <v>333</v>
      </c>
      <c r="F45" s="26" t="s">
        <v>284</v>
      </c>
      <c r="G45" s="26" t="s">
        <v>297</v>
      </c>
      <c r="H45" s="26">
        <v>10444416</v>
      </c>
      <c r="I45" s="27">
        <f t="shared" si="0"/>
        <v>2</v>
      </c>
      <c r="J45" s="27">
        <f t="shared" si="1"/>
        <v>1</v>
      </c>
      <c r="K45" s="26" t="s">
        <v>298</v>
      </c>
      <c r="L45" s="26" t="s">
        <v>335</v>
      </c>
      <c r="M45" s="55" t="s">
        <v>219</v>
      </c>
      <c r="N45" s="11">
        <f t="shared" si="7"/>
        <v>0.16666666666666666</v>
      </c>
      <c r="O45" s="31">
        <f t="shared" si="8"/>
        <v>1.6666666666666665</v>
      </c>
      <c r="P45" s="31">
        <f t="shared" si="9"/>
        <v>0.5</v>
      </c>
      <c r="Q45" s="31">
        <f t="shared" si="5"/>
        <v>2.1666666666666665</v>
      </c>
      <c r="S45" s="35">
        <v>1</v>
      </c>
      <c r="T45" s="38" t="s">
        <v>271</v>
      </c>
      <c r="U45" s="44">
        <v>22471685</v>
      </c>
      <c r="V45" s="37" t="s">
        <v>420</v>
      </c>
      <c r="W45" s="37"/>
      <c r="X45" s="47" t="s">
        <v>278</v>
      </c>
    </row>
    <row r="46" spans="2:24" x14ac:dyDescent="0.25">
      <c r="B46" s="7" t="s">
        <v>78</v>
      </c>
      <c r="C46" s="23" t="s">
        <v>114</v>
      </c>
      <c r="D46" s="26" t="s">
        <v>137</v>
      </c>
      <c r="E46" s="26" t="s">
        <v>340</v>
      </c>
      <c r="F46" s="26" t="s">
        <v>390</v>
      </c>
      <c r="G46" s="26" t="s">
        <v>306</v>
      </c>
      <c r="H46" s="26">
        <v>56497306</v>
      </c>
      <c r="I46" s="27">
        <f t="shared" si="0"/>
        <v>3.5</v>
      </c>
      <c r="J46" s="27">
        <f t="shared" si="1"/>
        <v>1.75</v>
      </c>
      <c r="K46" s="26" t="s">
        <v>389</v>
      </c>
      <c r="L46" s="26" t="s">
        <v>388</v>
      </c>
      <c r="M46" s="55" t="s">
        <v>221</v>
      </c>
      <c r="N46" s="11">
        <f t="shared" si="7"/>
        <v>0.29166666666666669</v>
      </c>
      <c r="O46" s="31">
        <f t="shared" si="8"/>
        <v>2.916666666666667</v>
      </c>
      <c r="P46" s="31">
        <f t="shared" si="9"/>
        <v>0.875</v>
      </c>
      <c r="Q46" s="31">
        <f t="shared" si="5"/>
        <v>3.791666666666667</v>
      </c>
      <c r="S46" s="35">
        <v>1.75</v>
      </c>
      <c r="T46" s="38" t="s">
        <v>271</v>
      </c>
      <c r="U46" s="44">
        <v>24502179</v>
      </c>
      <c r="V46" s="37" t="s">
        <v>421</v>
      </c>
      <c r="W46" s="37"/>
      <c r="X46" s="47" t="s">
        <v>277</v>
      </c>
    </row>
    <row r="47" spans="2:24" x14ac:dyDescent="0.25">
      <c r="B47" s="7" t="s">
        <v>79</v>
      </c>
      <c r="C47" s="23" t="s">
        <v>115</v>
      </c>
      <c r="D47" s="26" t="s">
        <v>137</v>
      </c>
      <c r="E47" s="26" t="s">
        <v>340</v>
      </c>
      <c r="F47" s="26" t="s">
        <v>390</v>
      </c>
      <c r="G47" s="26" t="s">
        <v>306</v>
      </c>
      <c r="H47" s="26">
        <v>56419616</v>
      </c>
      <c r="I47" s="27">
        <f t="shared" si="0"/>
        <v>4</v>
      </c>
      <c r="J47" s="27">
        <f t="shared" si="1"/>
        <v>2</v>
      </c>
      <c r="K47" s="26" t="s">
        <v>353</v>
      </c>
      <c r="L47" s="26" t="s">
        <v>391</v>
      </c>
      <c r="M47" s="55" t="s">
        <v>220</v>
      </c>
      <c r="N47" s="11">
        <f t="shared" si="7"/>
        <v>0.33333333333333331</v>
      </c>
      <c r="O47" s="31">
        <f t="shared" si="8"/>
        <v>3.333333333333333</v>
      </c>
      <c r="P47" s="31">
        <f t="shared" si="9"/>
        <v>1</v>
      </c>
      <c r="Q47" s="31">
        <f t="shared" si="5"/>
        <v>4.333333333333333</v>
      </c>
      <c r="S47" s="35">
        <v>2</v>
      </c>
      <c r="T47" s="38" t="s">
        <v>271</v>
      </c>
      <c r="U47" s="44">
        <v>24502179</v>
      </c>
      <c r="V47" s="37" t="s">
        <v>421</v>
      </c>
      <c r="W47" s="37"/>
      <c r="X47" s="47" t="s">
        <v>277</v>
      </c>
    </row>
    <row r="48" spans="2:24" x14ac:dyDescent="0.25">
      <c r="B48" s="7" t="s">
        <v>80</v>
      </c>
      <c r="C48" s="23" t="s">
        <v>115</v>
      </c>
      <c r="D48" s="26" t="s">
        <v>137</v>
      </c>
      <c r="E48" s="26" t="s">
        <v>340</v>
      </c>
      <c r="F48" s="26" t="s">
        <v>390</v>
      </c>
      <c r="G48" s="26" t="s">
        <v>306</v>
      </c>
      <c r="H48" s="26">
        <v>10080857</v>
      </c>
      <c r="I48" s="27">
        <f t="shared" si="0"/>
        <v>5</v>
      </c>
      <c r="J48" s="27">
        <f t="shared" si="1"/>
        <v>2.5</v>
      </c>
      <c r="K48" s="26" t="s">
        <v>393</v>
      </c>
      <c r="L48" s="26" t="s">
        <v>392</v>
      </c>
      <c r="M48" s="55" t="s">
        <v>222</v>
      </c>
      <c r="N48" s="11">
        <f t="shared" si="7"/>
        <v>0.41666666666666669</v>
      </c>
      <c r="O48" s="31">
        <f t="shared" si="8"/>
        <v>4.166666666666667</v>
      </c>
      <c r="P48" s="31">
        <f t="shared" si="9"/>
        <v>1.25</v>
      </c>
      <c r="Q48" s="31">
        <f t="shared" si="5"/>
        <v>5.416666666666667</v>
      </c>
      <c r="S48" s="35">
        <v>2.5</v>
      </c>
      <c r="T48" s="38" t="s">
        <v>271</v>
      </c>
      <c r="U48" s="44">
        <v>24502179</v>
      </c>
      <c r="V48" s="37" t="s">
        <v>421</v>
      </c>
      <c r="W48" s="37"/>
      <c r="X48" s="47" t="s">
        <v>277</v>
      </c>
    </row>
    <row r="49" spans="2:24" x14ac:dyDescent="0.25">
      <c r="B49" s="7" t="s">
        <v>81</v>
      </c>
      <c r="C49" s="23" t="s">
        <v>116</v>
      </c>
      <c r="D49" s="26" t="s">
        <v>137</v>
      </c>
      <c r="E49" s="26" t="s">
        <v>340</v>
      </c>
      <c r="F49" s="26" t="s">
        <v>390</v>
      </c>
      <c r="G49" s="26" t="s">
        <v>306</v>
      </c>
      <c r="H49" s="26">
        <v>30032055</v>
      </c>
      <c r="I49" s="27">
        <f t="shared" si="0"/>
        <v>3</v>
      </c>
      <c r="J49" s="27">
        <f t="shared" si="1"/>
        <v>1.5</v>
      </c>
      <c r="K49" s="26" t="s">
        <v>389</v>
      </c>
      <c r="L49" s="26" t="s">
        <v>394</v>
      </c>
      <c r="M49" s="55" t="s">
        <v>223</v>
      </c>
      <c r="N49" s="11">
        <f t="shared" si="7"/>
        <v>0.25</v>
      </c>
      <c r="O49" s="31">
        <f t="shared" si="8"/>
        <v>2.5</v>
      </c>
      <c r="P49" s="31">
        <f t="shared" si="9"/>
        <v>0.75</v>
      </c>
      <c r="Q49" s="31">
        <f t="shared" si="5"/>
        <v>3.25</v>
      </c>
      <c r="S49" s="35">
        <v>1.5</v>
      </c>
      <c r="T49" s="38" t="s">
        <v>271</v>
      </c>
      <c r="U49" s="44">
        <v>24502179</v>
      </c>
      <c r="V49" s="37" t="s">
        <v>421</v>
      </c>
      <c r="W49" s="37"/>
      <c r="X49" s="47" t="s">
        <v>277</v>
      </c>
    </row>
    <row r="50" spans="2:24" x14ac:dyDescent="0.25">
      <c r="B50" s="7" t="s">
        <v>82</v>
      </c>
      <c r="C50" s="23" t="s">
        <v>117</v>
      </c>
      <c r="D50" s="26" t="s">
        <v>137</v>
      </c>
      <c r="E50" s="26" t="s">
        <v>340</v>
      </c>
      <c r="F50" s="26" t="s">
        <v>390</v>
      </c>
      <c r="G50" s="26" t="s">
        <v>306</v>
      </c>
      <c r="H50" s="26">
        <v>30031763</v>
      </c>
      <c r="I50" s="27">
        <f t="shared" si="0"/>
        <v>72</v>
      </c>
      <c r="J50" s="27">
        <f t="shared" si="1"/>
        <v>36</v>
      </c>
      <c r="K50" s="26" t="s">
        <v>397</v>
      </c>
      <c r="L50" s="26" t="s">
        <v>396</v>
      </c>
      <c r="M50" s="55" t="s">
        <v>224</v>
      </c>
      <c r="N50" s="11">
        <v>6</v>
      </c>
      <c r="O50" s="31">
        <f t="shared" si="8"/>
        <v>60</v>
      </c>
      <c r="P50" s="31">
        <f t="shared" si="9"/>
        <v>18</v>
      </c>
      <c r="Q50" s="31">
        <f t="shared" si="5"/>
        <v>78</v>
      </c>
      <c r="S50" s="35">
        <v>40</v>
      </c>
      <c r="T50" s="38" t="s">
        <v>271</v>
      </c>
      <c r="U50" s="44">
        <v>24502179</v>
      </c>
      <c r="V50" s="37" t="s">
        <v>421</v>
      </c>
      <c r="W50" s="37"/>
      <c r="X50" s="47" t="s">
        <v>277</v>
      </c>
    </row>
    <row r="51" spans="2:24" x14ac:dyDescent="0.25">
      <c r="B51" s="7" t="s">
        <v>83</v>
      </c>
      <c r="C51" s="25" t="s">
        <v>118</v>
      </c>
      <c r="D51" s="26" t="s">
        <v>137</v>
      </c>
      <c r="E51" s="26" t="s">
        <v>340</v>
      </c>
      <c r="F51" s="26" t="s">
        <v>390</v>
      </c>
      <c r="G51" s="26" t="s">
        <v>306</v>
      </c>
      <c r="H51" s="26">
        <v>56497343</v>
      </c>
      <c r="I51" s="27">
        <f t="shared" si="0"/>
        <v>5</v>
      </c>
      <c r="J51" s="27">
        <f t="shared" si="1"/>
        <v>2.5</v>
      </c>
      <c r="K51" s="26" t="s">
        <v>399</v>
      </c>
      <c r="L51" s="26" t="s">
        <v>398</v>
      </c>
      <c r="M51" s="55" t="s">
        <v>225</v>
      </c>
      <c r="N51" s="11">
        <f t="shared" si="7"/>
        <v>0.41666666666666669</v>
      </c>
      <c r="O51" s="31">
        <f t="shared" si="8"/>
        <v>4.166666666666667</v>
      </c>
      <c r="P51" s="31">
        <f t="shared" si="9"/>
        <v>1.25</v>
      </c>
      <c r="Q51" s="31">
        <f t="shared" si="5"/>
        <v>5.416666666666667</v>
      </c>
      <c r="S51" s="35">
        <v>2.5</v>
      </c>
      <c r="T51" s="38" t="s">
        <v>271</v>
      </c>
      <c r="U51" s="44">
        <v>24502179</v>
      </c>
      <c r="V51" s="37" t="s">
        <v>421</v>
      </c>
      <c r="W51" s="37"/>
      <c r="X51" s="47" t="s">
        <v>277</v>
      </c>
    </row>
    <row r="52" spans="2:24" x14ac:dyDescent="0.25">
      <c r="B52" s="7" t="s">
        <v>84</v>
      </c>
      <c r="C52" s="23" t="s">
        <v>119</v>
      </c>
      <c r="D52" s="26" t="s">
        <v>137</v>
      </c>
      <c r="E52" s="26" t="s">
        <v>340</v>
      </c>
      <c r="F52" s="26" t="s">
        <v>390</v>
      </c>
      <c r="G52" s="26" t="s">
        <v>306</v>
      </c>
      <c r="H52" s="26">
        <v>30090555</v>
      </c>
      <c r="I52" s="27">
        <f t="shared" si="0"/>
        <v>30</v>
      </c>
      <c r="J52" s="27">
        <f t="shared" si="1"/>
        <v>15</v>
      </c>
      <c r="K52" s="26" t="s">
        <v>397</v>
      </c>
      <c r="L52" s="26" t="s">
        <v>400</v>
      </c>
      <c r="M52" s="55" t="s">
        <v>226</v>
      </c>
      <c r="N52" s="11">
        <f t="shared" si="7"/>
        <v>2.5</v>
      </c>
      <c r="O52" s="31">
        <f t="shared" si="8"/>
        <v>25</v>
      </c>
      <c r="P52" s="31">
        <f t="shared" si="9"/>
        <v>7.5</v>
      </c>
      <c r="Q52" s="31">
        <f t="shared" si="5"/>
        <v>32.5</v>
      </c>
      <c r="S52" s="35">
        <v>15</v>
      </c>
      <c r="T52" s="38" t="s">
        <v>271</v>
      </c>
      <c r="U52" s="44">
        <v>24502179</v>
      </c>
      <c r="V52" s="37" t="s">
        <v>421</v>
      </c>
      <c r="W52" s="37"/>
      <c r="X52" s="47" t="s">
        <v>277</v>
      </c>
    </row>
    <row r="53" spans="2:24" x14ac:dyDescent="0.25">
      <c r="B53" s="7" t="s">
        <v>85</v>
      </c>
      <c r="C53" s="23" t="s">
        <v>120</v>
      </c>
      <c r="D53" s="26" t="s">
        <v>137</v>
      </c>
      <c r="E53" s="26" t="s">
        <v>340</v>
      </c>
      <c r="F53" s="26" t="s">
        <v>390</v>
      </c>
      <c r="G53" s="26" t="s">
        <v>306</v>
      </c>
      <c r="H53" s="26">
        <v>30069498</v>
      </c>
      <c r="I53" s="27">
        <f t="shared" si="0"/>
        <v>30</v>
      </c>
      <c r="J53" s="27">
        <f t="shared" si="1"/>
        <v>15</v>
      </c>
      <c r="K53" s="26" t="s">
        <v>409</v>
      </c>
      <c r="L53" s="26" t="s">
        <v>408</v>
      </c>
      <c r="M53" s="55" t="s">
        <v>227</v>
      </c>
      <c r="N53" s="11">
        <f t="shared" si="7"/>
        <v>2.5</v>
      </c>
      <c r="O53" s="31">
        <f t="shared" si="8"/>
        <v>25</v>
      </c>
      <c r="P53" s="31">
        <f t="shared" si="9"/>
        <v>7.5</v>
      </c>
      <c r="Q53" s="31">
        <f t="shared" si="5"/>
        <v>32.5</v>
      </c>
      <c r="S53" s="35">
        <v>15</v>
      </c>
      <c r="T53" s="38" t="s">
        <v>271</v>
      </c>
      <c r="U53" s="44">
        <v>24502179</v>
      </c>
      <c r="V53" s="37" t="s">
        <v>421</v>
      </c>
      <c r="W53" s="37"/>
      <c r="X53" s="47" t="s">
        <v>277</v>
      </c>
    </row>
    <row r="54" spans="2:24" x14ac:dyDescent="0.25">
      <c r="B54" s="7" t="s">
        <v>86</v>
      </c>
      <c r="C54" s="23" t="s">
        <v>121</v>
      </c>
      <c r="D54" s="27" t="s">
        <v>138</v>
      </c>
      <c r="E54" s="26" t="s">
        <v>340</v>
      </c>
      <c r="F54" s="26" t="s">
        <v>390</v>
      </c>
      <c r="G54" s="27" t="s">
        <v>306</v>
      </c>
      <c r="H54" s="27">
        <v>25360251</v>
      </c>
      <c r="I54" s="27">
        <f t="shared" si="0"/>
        <v>5</v>
      </c>
      <c r="J54" s="27">
        <f t="shared" si="1"/>
        <v>2.5</v>
      </c>
      <c r="K54" s="27" t="s">
        <v>298</v>
      </c>
      <c r="L54" s="27" t="s">
        <v>407</v>
      </c>
      <c r="M54" s="55" t="s">
        <v>228</v>
      </c>
      <c r="N54" s="11">
        <f t="shared" si="7"/>
        <v>0.41666666666666669</v>
      </c>
      <c r="O54" s="31">
        <f t="shared" si="8"/>
        <v>4.166666666666667</v>
      </c>
      <c r="P54" s="31">
        <f t="shared" si="9"/>
        <v>1.25</v>
      </c>
      <c r="Q54" s="31">
        <f t="shared" si="5"/>
        <v>5.416666666666667</v>
      </c>
      <c r="S54" s="35">
        <v>2.5</v>
      </c>
      <c r="T54" s="38" t="s">
        <v>271</v>
      </c>
      <c r="U54" s="44">
        <v>24502179</v>
      </c>
      <c r="V54" s="37" t="s">
        <v>421</v>
      </c>
      <c r="W54" s="37"/>
      <c r="X54" s="47" t="s">
        <v>277</v>
      </c>
    </row>
    <row r="55" spans="2:24" x14ac:dyDescent="0.25">
      <c r="B55" s="7" t="s">
        <v>87</v>
      </c>
      <c r="C55" s="23" t="s">
        <v>122</v>
      </c>
      <c r="D55" s="26" t="s">
        <v>139</v>
      </c>
      <c r="E55" s="26" t="s">
        <v>341</v>
      </c>
      <c r="F55" s="26" t="s">
        <v>284</v>
      </c>
      <c r="G55" s="26" t="s">
        <v>342</v>
      </c>
      <c r="H55" s="26">
        <v>56294639</v>
      </c>
      <c r="I55" s="27">
        <f t="shared" si="0"/>
        <v>2.64</v>
      </c>
      <c r="J55" s="27">
        <f t="shared" si="1"/>
        <v>1.32</v>
      </c>
      <c r="K55" s="26" t="s">
        <v>300</v>
      </c>
      <c r="L55" s="26" t="s">
        <v>343</v>
      </c>
      <c r="M55" s="55" t="s">
        <v>229</v>
      </c>
      <c r="N55" s="11">
        <f t="shared" si="7"/>
        <v>0.22</v>
      </c>
      <c r="O55" s="31">
        <f t="shared" si="8"/>
        <v>2.2000000000000002</v>
      </c>
      <c r="P55" s="31">
        <f t="shared" si="9"/>
        <v>0.66</v>
      </c>
      <c r="Q55" s="31">
        <f t="shared" si="5"/>
        <v>2.8600000000000003</v>
      </c>
      <c r="S55" s="35">
        <v>1.32</v>
      </c>
      <c r="T55" s="38" t="s">
        <v>271</v>
      </c>
      <c r="U55" s="44">
        <v>23172259</v>
      </c>
      <c r="V55" s="37" t="s">
        <v>420</v>
      </c>
      <c r="W55" s="37"/>
      <c r="X55" s="47" t="s">
        <v>279</v>
      </c>
    </row>
    <row r="56" spans="2:24" x14ac:dyDescent="0.25">
      <c r="B56" s="7" t="s">
        <v>88</v>
      </c>
      <c r="C56" s="23" t="s">
        <v>123</v>
      </c>
      <c r="D56" s="27" t="s">
        <v>139</v>
      </c>
      <c r="E56" s="26" t="s">
        <v>341</v>
      </c>
      <c r="F56" s="26" t="s">
        <v>284</v>
      </c>
      <c r="G56" s="27" t="s">
        <v>297</v>
      </c>
      <c r="H56" s="27">
        <v>11305564</v>
      </c>
      <c r="I56" s="27">
        <f t="shared" si="0"/>
        <v>2</v>
      </c>
      <c r="J56" s="27">
        <f t="shared" si="1"/>
        <v>1</v>
      </c>
      <c r="K56" s="27" t="s">
        <v>295</v>
      </c>
      <c r="L56" s="27" t="s">
        <v>344</v>
      </c>
      <c r="M56" s="55" t="s">
        <v>230</v>
      </c>
      <c r="N56" s="11">
        <f t="shared" si="7"/>
        <v>0.16666666666666666</v>
      </c>
      <c r="O56" s="31">
        <f t="shared" si="8"/>
        <v>1.6666666666666665</v>
      </c>
      <c r="P56" s="31">
        <f t="shared" si="9"/>
        <v>0.5</v>
      </c>
      <c r="Q56" s="31">
        <f t="shared" si="5"/>
        <v>2.1666666666666665</v>
      </c>
      <c r="S56" s="35">
        <v>1</v>
      </c>
      <c r="T56" s="38" t="s">
        <v>271</v>
      </c>
      <c r="U56" s="44">
        <v>23172259</v>
      </c>
      <c r="V56" s="37" t="s">
        <v>420</v>
      </c>
      <c r="W56" s="37"/>
      <c r="X56" s="47" t="s">
        <v>279</v>
      </c>
    </row>
    <row r="57" spans="2:24" x14ac:dyDescent="0.25">
      <c r="B57" s="7" t="s">
        <v>89</v>
      </c>
      <c r="C57" s="23" t="s">
        <v>124</v>
      </c>
      <c r="D57" s="27" t="s">
        <v>140</v>
      </c>
      <c r="E57" s="26" t="s">
        <v>341</v>
      </c>
      <c r="F57" s="26" t="s">
        <v>284</v>
      </c>
      <c r="G57" s="27" t="s">
        <v>345</v>
      </c>
      <c r="H57" s="27">
        <v>42203114</v>
      </c>
      <c r="I57" s="27">
        <f t="shared" si="0"/>
        <v>15.5</v>
      </c>
      <c r="J57" s="27">
        <f t="shared" si="1"/>
        <v>7.75</v>
      </c>
      <c r="K57" s="27" t="s">
        <v>346</v>
      </c>
      <c r="L57" s="27" t="s">
        <v>347</v>
      </c>
      <c r="M57" s="55" t="s">
        <v>231</v>
      </c>
      <c r="N57" s="11">
        <f t="shared" si="7"/>
        <v>1.2916666666666667</v>
      </c>
      <c r="O57" s="31">
        <f t="shared" si="8"/>
        <v>12.916666666666668</v>
      </c>
      <c r="P57" s="31">
        <f t="shared" si="9"/>
        <v>3.875</v>
      </c>
      <c r="Q57" s="31">
        <f t="shared" si="5"/>
        <v>16.791666666666668</v>
      </c>
      <c r="S57" s="35">
        <v>7.75</v>
      </c>
      <c r="T57" s="38" t="s">
        <v>271</v>
      </c>
      <c r="U57" s="44">
        <v>23172259</v>
      </c>
      <c r="V57" s="37" t="s">
        <v>420</v>
      </c>
      <c r="W57" s="37"/>
      <c r="X57" s="47" t="s">
        <v>279</v>
      </c>
    </row>
    <row r="58" spans="2:24" x14ac:dyDescent="0.25">
      <c r="B58" s="7" t="s">
        <v>90</v>
      </c>
      <c r="C58" s="23" t="s">
        <v>125</v>
      </c>
      <c r="D58" s="27" t="s">
        <v>134</v>
      </c>
      <c r="E58" s="26" t="s">
        <v>341</v>
      </c>
      <c r="F58" s="26" t="s">
        <v>284</v>
      </c>
      <c r="G58" s="27" t="s">
        <v>342</v>
      </c>
      <c r="H58" s="27">
        <v>51160625</v>
      </c>
      <c r="I58" s="27">
        <f t="shared" si="0"/>
        <v>3.5</v>
      </c>
      <c r="J58" s="27">
        <f t="shared" si="1"/>
        <v>1.75</v>
      </c>
      <c r="K58" s="27" t="s">
        <v>300</v>
      </c>
      <c r="L58" s="27" t="s">
        <v>348</v>
      </c>
      <c r="M58" s="55" t="s">
        <v>232</v>
      </c>
      <c r="N58" s="11">
        <f t="shared" si="7"/>
        <v>0.29166666666666669</v>
      </c>
      <c r="O58" s="31">
        <f t="shared" si="8"/>
        <v>2.916666666666667</v>
      </c>
      <c r="P58" s="31">
        <f t="shared" si="9"/>
        <v>0.875</v>
      </c>
      <c r="Q58" s="31">
        <f t="shared" si="5"/>
        <v>3.791666666666667</v>
      </c>
      <c r="S58" s="35">
        <v>1.75</v>
      </c>
      <c r="T58" s="38" t="s">
        <v>271</v>
      </c>
      <c r="U58" s="44">
        <v>23172259</v>
      </c>
      <c r="V58" s="37" t="s">
        <v>420</v>
      </c>
      <c r="W58" s="37"/>
      <c r="X58" s="47" t="s">
        <v>279</v>
      </c>
    </row>
    <row r="59" spans="2:24" x14ac:dyDescent="0.25">
      <c r="B59" s="7" t="s">
        <v>91</v>
      </c>
      <c r="C59" s="23" t="s">
        <v>126</v>
      </c>
      <c r="D59" s="26" t="s">
        <v>139</v>
      </c>
      <c r="E59" s="26" t="s">
        <v>349</v>
      </c>
      <c r="F59" s="26" t="s">
        <v>284</v>
      </c>
      <c r="G59" s="26" t="s">
        <v>307</v>
      </c>
      <c r="H59" s="26">
        <v>96587835</v>
      </c>
      <c r="I59" s="27">
        <f t="shared" si="0"/>
        <v>50</v>
      </c>
      <c r="J59" s="27">
        <f t="shared" si="1"/>
        <v>25</v>
      </c>
      <c r="K59" s="26" t="s">
        <v>350</v>
      </c>
      <c r="L59" s="26" t="s">
        <v>351</v>
      </c>
      <c r="M59" s="55" t="s">
        <v>233</v>
      </c>
      <c r="N59" s="11">
        <f t="shared" si="7"/>
        <v>4.166666666666667</v>
      </c>
      <c r="O59" s="31">
        <f t="shared" si="8"/>
        <v>41.666666666666671</v>
      </c>
      <c r="P59" s="31">
        <f t="shared" si="9"/>
        <v>12.5</v>
      </c>
      <c r="Q59" s="31">
        <f t="shared" si="5"/>
        <v>54.166666666666671</v>
      </c>
      <c r="S59" s="35">
        <v>25</v>
      </c>
      <c r="T59" s="38" t="s">
        <v>271</v>
      </c>
      <c r="U59" s="44">
        <v>23060632</v>
      </c>
      <c r="V59" s="37" t="s">
        <v>420</v>
      </c>
      <c r="W59" s="37"/>
      <c r="X59" s="47" t="s">
        <v>280</v>
      </c>
    </row>
    <row r="60" spans="2:24" x14ac:dyDescent="0.25">
      <c r="B60" s="7" t="s">
        <v>92</v>
      </c>
      <c r="C60" s="23" t="s">
        <v>127</v>
      </c>
      <c r="D60" s="26" t="s">
        <v>139</v>
      </c>
      <c r="E60" s="26" t="s">
        <v>352</v>
      </c>
      <c r="F60" s="26" t="s">
        <v>284</v>
      </c>
      <c r="G60" s="26" t="s">
        <v>297</v>
      </c>
      <c r="H60" s="26">
        <v>87247642</v>
      </c>
      <c r="I60" s="27">
        <f t="shared" si="0"/>
        <v>12</v>
      </c>
      <c r="J60" s="27">
        <f t="shared" si="1"/>
        <v>6</v>
      </c>
      <c r="K60" s="26" t="s">
        <v>353</v>
      </c>
      <c r="L60" s="26" t="s">
        <v>354</v>
      </c>
      <c r="M60" s="55" t="s">
        <v>234</v>
      </c>
      <c r="N60" s="11">
        <f t="shared" si="7"/>
        <v>1</v>
      </c>
      <c r="O60" s="31">
        <f t="shared" si="8"/>
        <v>10</v>
      </c>
      <c r="P60" s="31">
        <f t="shared" si="9"/>
        <v>3</v>
      </c>
      <c r="Q60" s="31">
        <f t="shared" si="5"/>
        <v>13</v>
      </c>
      <c r="S60" s="35">
        <v>6</v>
      </c>
      <c r="T60" s="38" t="s">
        <v>271</v>
      </c>
      <c r="U60" s="44">
        <v>22758716</v>
      </c>
      <c r="V60" s="37" t="s">
        <v>420</v>
      </c>
      <c r="W60" s="37"/>
      <c r="X60" s="47" t="s">
        <v>281</v>
      </c>
    </row>
    <row r="61" spans="2:24" x14ac:dyDescent="0.25">
      <c r="B61" s="7" t="s">
        <v>93</v>
      </c>
      <c r="C61" s="23" t="s">
        <v>127</v>
      </c>
      <c r="D61" s="26" t="s">
        <v>139</v>
      </c>
      <c r="E61" s="26" t="s">
        <v>352</v>
      </c>
      <c r="F61" s="26" t="s">
        <v>284</v>
      </c>
      <c r="G61" s="26" t="s">
        <v>297</v>
      </c>
      <c r="H61" s="26">
        <v>56073960</v>
      </c>
      <c r="I61" s="27">
        <f t="shared" si="0"/>
        <v>5</v>
      </c>
      <c r="J61" s="27">
        <f t="shared" si="1"/>
        <v>2.5</v>
      </c>
      <c r="K61" s="26" t="s">
        <v>300</v>
      </c>
      <c r="L61" s="26" t="s">
        <v>355</v>
      </c>
      <c r="M61" s="55" t="s">
        <v>235</v>
      </c>
      <c r="N61" s="11">
        <f t="shared" si="7"/>
        <v>0.41666666666666669</v>
      </c>
      <c r="O61" s="31">
        <f t="shared" si="8"/>
        <v>4.166666666666667</v>
      </c>
      <c r="P61" s="31">
        <f t="shared" si="9"/>
        <v>1.25</v>
      </c>
      <c r="Q61" s="31">
        <f t="shared" si="5"/>
        <v>5.416666666666667</v>
      </c>
      <c r="S61" s="35">
        <v>2.5</v>
      </c>
      <c r="T61" s="38" t="s">
        <v>271</v>
      </c>
      <c r="U61" s="44">
        <v>22758716</v>
      </c>
      <c r="V61" s="37" t="s">
        <v>420</v>
      </c>
      <c r="W61" s="37"/>
      <c r="X61" s="47" t="s">
        <v>281</v>
      </c>
    </row>
    <row r="62" spans="2:24" x14ac:dyDescent="0.25">
      <c r="B62" s="7" t="s">
        <v>94</v>
      </c>
      <c r="C62" s="23" t="s">
        <v>128</v>
      </c>
      <c r="D62" s="27" t="s">
        <v>136</v>
      </c>
      <c r="E62" s="27" t="s">
        <v>356</v>
      </c>
      <c r="F62" s="26" t="s">
        <v>284</v>
      </c>
      <c r="G62" s="27" t="s">
        <v>338</v>
      </c>
      <c r="H62" s="27">
        <v>82656463</v>
      </c>
      <c r="I62" s="27">
        <f t="shared" si="0"/>
        <v>16</v>
      </c>
      <c r="J62" s="27">
        <f t="shared" si="1"/>
        <v>8</v>
      </c>
      <c r="K62" s="27" t="s">
        <v>357</v>
      </c>
      <c r="L62" s="27" t="s">
        <v>358</v>
      </c>
      <c r="M62" s="55" t="s">
        <v>236</v>
      </c>
      <c r="N62" s="11">
        <f t="shared" si="7"/>
        <v>1.3333333333333333</v>
      </c>
      <c r="O62" s="31">
        <f t="shared" si="8"/>
        <v>13.333333333333332</v>
      </c>
      <c r="P62" s="31">
        <f t="shared" si="9"/>
        <v>4</v>
      </c>
      <c r="Q62" s="31">
        <f t="shared" si="5"/>
        <v>17.333333333333332</v>
      </c>
      <c r="S62" s="35">
        <v>8</v>
      </c>
      <c r="T62" s="38" t="s">
        <v>271</v>
      </c>
      <c r="U62" s="44">
        <v>22758716</v>
      </c>
      <c r="V62" s="37" t="s">
        <v>420</v>
      </c>
      <c r="W62" s="37"/>
      <c r="X62" s="47" t="s">
        <v>281</v>
      </c>
    </row>
    <row r="63" spans="2:24" x14ac:dyDescent="0.25">
      <c r="B63" s="7" t="s">
        <v>95</v>
      </c>
      <c r="C63" s="23" t="s">
        <v>129</v>
      </c>
      <c r="D63" s="27" t="s">
        <v>141</v>
      </c>
      <c r="E63" s="27" t="s">
        <v>313</v>
      </c>
      <c r="F63" s="27" t="s">
        <v>284</v>
      </c>
      <c r="G63" s="27" t="s">
        <v>314</v>
      </c>
      <c r="H63" s="27">
        <v>51163040</v>
      </c>
      <c r="I63" s="27">
        <f t="shared" si="0"/>
        <v>151</v>
      </c>
      <c r="J63" s="27">
        <f t="shared" si="1"/>
        <v>75.5</v>
      </c>
      <c r="K63" s="27" t="s">
        <v>315</v>
      </c>
      <c r="L63" s="27" t="s">
        <v>316</v>
      </c>
      <c r="M63" s="55" t="s">
        <v>237</v>
      </c>
      <c r="N63" s="11">
        <f t="shared" si="7"/>
        <v>12.583333333333334</v>
      </c>
      <c r="O63" s="31">
        <v>122</v>
      </c>
      <c r="P63" s="31">
        <f t="shared" si="9"/>
        <v>37.75</v>
      </c>
      <c r="Q63" s="31">
        <f t="shared" si="5"/>
        <v>159.75</v>
      </c>
      <c r="S63" s="35">
        <v>75.5</v>
      </c>
      <c r="T63" s="38" t="s">
        <v>271</v>
      </c>
      <c r="U63" s="44">
        <v>22462567</v>
      </c>
      <c r="V63" s="37" t="s">
        <v>420</v>
      </c>
      <c r="W63" s="37"/>
      <c r="X63" s="47" t="s">
        <v>282</v>
      </c>
    </row>
    <row r="64" spans="2:24" x14ac:dyDescent="0.25">
      <c r="B64" s="7" t="s">
        <v>96</v>
      </c>
      <c r="C64" s="23" t="s">
        <v>200</v>
      </c>
      <c r="D64" s="27" t="s">
        <v>136</v>
      </c>
      <c r="E64" s="26" t="s">
        <v>333</v>
      </c>
      <c r="F64" s="27" t="s">
        <v>284</v>
      </c>
      <c r="G64" s="27" t="s">
        <v>338</v>
      </c>
      <c r="H64" s="27">
        <v>56285381</v>
      </c>
      <c r="I64" s="27">
        <f t="shared" si="0"/>
        <v>2</v>
      </c>
      <c r="J64" s="27">
        <f t="shared" si="1"/>
        <v>1</v>
      </c>
      <c r="K64" s="27" t="s">
        <v>336</v>
      </c>
      <c r="L64" s="27" t="s">
        <v>339</v>
      </c>
      <c r="M64" s="55" t="s">
        <v>238</v>
      </c>
      <c r="N64" s="11">
        <f t="shared" si="7"/>
        <v>0.16666666666666666</v>
      </c>
      <c r="O64" s="31">
        <f t="shared" si="8"/>
        <v>1.6666666666666665</v>
      </c>
      <c r="P64" s="31">
        <f t="shared" si="9"/>
        <v>0.5</v>
      </c>
      <c r="Q64" s="31">
        <f t="shared" si="5"/>
        <v>2.1666666666666665</v>
      </c>
      <c r="S64" s="35">
        <v>1</v>
      </c>
      <c r="T64" s="38" t="s">
        <v>271</v>
      </c>
      <c r="U64" s="44">
        <v>24430047</v>
      </c>
      <c r="V64" s="37" t="s">
        <v>420</v>
      </c>
      <c r="W64" s="37"/>
      <c r="X64" s="47" t="s">
        <v>278</v>
      </c>
    </row>
    <row r="65" spans="2:24" x14ac:dyDescent="0.25">
      <c r="B65" s="7" t="s">
        <v>97</v>
      </c>
      <c r="C65" s="23" t="s">
        <v>255</v>
      </c>
      <c r="D65" s="27" t="s">
        <v>136</v>
      </c>
      <c r="E65" s="26" t="s">
        <v>333</v>
      </c>
      <c r="F65" s="27" t="s">
        <v>284</v>
      </c>
      <c r="G65" s="27" t="s">
        <v>338</v>
      </c>
      <c r="H65" s="27">
        <v>82656463</v>
      </c>
      <c r="I65" s="27">
        <f t="shared" si="0"/>
        <v>12</v>
      </c>
      <c r="J65" s="27">
        <f t="shared" si="1"/>
        <v>6</v>
      </c>
      <c r="K65" s="27" t="s">
        <v>357</v>
      </c>
      <c r="L65" s="27" t="s">
        <v>358</v>
      </c>
      <c r="M65" s="55" t="s">
        <v>236</v>
      </c>
      <c r="N65" s="11">
        <v>1</v>
      </c>
      <c r="O65" s="31">
        <f t="shared" si="8"/>
        <v>10</v>
      </c>
      <c r="P65" s="31">
        <v>2</v>
      </c>
      <c r="Q65" s="31">
        <f t="shared" si="5"/>
        <v>12</v>
      </c>
      <c r="S65" s="35"/>
      <c r="T65" s="38" t="s">
        <v>271</v>
      </c>
      <c r="U65" s="44">
        <v>22758716</v>
      </c>
      <c r="V65" s="37" t="s">
        <v>420</v>
      </c>
      <c r="W65" s="37"/>
      <c r="X65" s="47" t="s">
        <v>281</v>
      </c>
    </row>
    <row r="66" spans="2:24" x14ac:dyDescent="0.25">
      <c r="B66" s="7" t="s">
        <v>98</v>
      </c>
      <c r="C66" s="23" t="s">
        <v>254</v>
      </c>
      <c r="D66" s="27" t="s">
        <v>136</v>
      </c>
      <c r="E66" s="26" t="s">
        <v>333</v>
      </c>
      <c r="F66" s="27" t="s">
        <v>284</v>
      </c>
      <c r="G66" s="27" t="s">
        <v>297</v>
      </c>
      <c r="H66" s="27">
        <v>12192018</v>
      </c>
      <c r="I66" s="27">
        <f t="shared" si="0"/>
        <v>12</v>
      </c>
      <c r="J66" s="27">
        <f t="shared" si="1"/>
        <v>6</v>
      </c>
      <c r="K66" s="27" t="s">
        <v>295</v>
      </c>
      <c r="L66" s="27" t="s">
        <v>334</v>
      </c>
      <c r="M66" s="55" t="s">
        <v>217</v>
      </c>
      <c r="N66" s="11">
        <v>1</v>
      </c>
      <c r="O66" s="31">
        <f t="shared" si="8"/>
        <v>10</v>
      </c>
      <c r="P66" s="31">
        <f t="shared" si="9"/>
        <v>3</v>
      </c>
      <c r="Q66" s="31">
        <f t="shared" si="5"/>
        <v>13</v>
      </c>
      <c r="S66" s="35"/>
      <c r="T66" s="38" t="s">
        <v>271</v>
      </c>
      <c r="U66" s="44">
        <v>22471685</v>
      </c>
      <c r="V66" s="37" t="s">
        <v>420</v>
      </c>
      <c r="W66" s="37"/>
      <c r="X66" s="47" t="s">
        <v>278</v>
      </c>
    </row>
    <row r="67" spans="2:24" x14ac:dyDescent="0.25">
      <c r="B67" s="7" t="s">
        <v>99</v>
      </c>
      <c r="C67" s="23" t="s">
        <v>130</v>
      </c>
      <c r="D67" s="27" t="s">
        <v>142</v>
      </c>
      <c r="E67" s="27" t="s">
        <v>313</v>
      </c>
      <c r="F67" s="27" t="s">
        <v>284</v>
      </c>
      <c r="G67" s="27" t="s">
        <v>314</v>
      </c>
      <c r="H67" s="27">
        <v>42203720</v>
      </c>
      <c r="I67" s="27">
        <f t="shared" si="0"/>
        <v>222</v>
      </c>
      <c r="J67" s="27">
        <f t="shared" si="1"/>
        <v>111</v>
      </c>
      <c r="K67" s="27" t="s">
        <v>317</v>
      </c>
      <c r="L67" s="27" t="s">
        <v>318</v>
      </c>
      <c r="M67" s="55" t="s">
        <v>239</v>
      </c>
      <c r="N67" s="11">
        <f t="shared" si="7"/>
        <v>18.5</v>
      </c>
      <c r="O67" s="31">
        <f t="shared" si="8"/>
        <v>185</v>
      </c>
      <c r="P67" s="31">
        <f t="shared" ref="P67" si="10">O67*1.23</f>
        <v>227.54999999999998</v>
      </c>
      <c r="Q67" s="31">
        <f t="shared" si="5"/>
        <v>412.54999999999995</v>
      </c>
      <c r="S67" s="35">
        <v>111</v>
      </c>
      <c r="T67" s="38" t="s">
        <v>271</v>
      </c>
      <c r="U67" s="44">
        <v>22462567</v>
      </c>
      <c r="V67" s="37" t="s">
        <v>420</v>
      </c>
      <c r="W67" s="37"/>
      <c r="X67" s="47" t="s">
        <v>282</v>
      </c>
    </row>
    <row r="68" spans="2:24" x14ac:dyDescent="0.25">
      <c r="I68" s="27"/>
      <c r="J68" s="27"/>
      <c r="N68" s="15">
        <f>SUM(N16:N67)</f>
        <v>586.48249999999973</v>
      </c>
      <c r="O68" s="15">
        <f>SUM(O16:O67)</f>
        <v>5860.9916666666713</v>
      </c>
      <c r="P68" s="15">
        <f>SUM(P16:P67)</f>
        <v>1930.4975000000002</v>
      </c>
      <c r="Q68" s="15">
        <f>SUM(Q16:Q67)</f>
        <v>7791.4891666666717</v>
      </c>
      <c r="T68" s="38"/>
      <c r="U68" s="46"/>
      <c r="V68" s="41"/>
      <c r="W68" s="41"/>
      <c r="X68" s="48"/>
    </row>
    <row r="69" spans="2:24" x14ac:dyDescent="0.25">
      <c r="B69" s="21"/>
      <c r="C69" s="22" t="s">
        <v>11</v>
      </c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21"/>
      <c r="O69" s="30"/>
      <c r="P69" s="30"/>
      <c r="Q69" s="30"/>
      <c r="T69" s="38"/>
      <c r="U69" s="46"/>
      <c r="V69" s="41"/>
      <c r="W69" s="41"/>
      <c r="X69" s="48"/>
    </row>
    <row r="70" spans="2:24" ht="15" customHeight="1" x14ac:dyDescent="0.25">
      <c r="B70" s="8" t="s">
        <v>2</v>
      </c>
      <c r="C70" s="23" t="s">
        <v>143</v>
      </c>
      <c r="D70" s="27" t="s">
        <v>151</v>
      </c>
      <c r="E70" s="27" t="s">
        <v>360</v>
      </c>
      <c r="F70" s="27" t="s">
        <v>284</v>
      </c>
      <c r="G70" s="27" t="s">
        <v>325</v>
      </c>
      <c r="H70" s="27">
        <v>51160868</v>
      </c>
      <c r="I70" s="27">
        <f t="shared" si="0"/>
        <v>297</v>
      </c>
      <c r="J70" s="27">
        <f t="shared" si="1"/>
        <v>148.5</v>
      </c>
      <c r="K70" s="27" t="s">
        <v>410</v>
      </c>
      <c r="L70" s="27" t="s">
        <v>411</v>
      </c>
      <c r="M70" s="55" t="s">
        <v>192</v>
      </c>
      <c r="N70" s="31">
        <f>S70/6</f>
        <v>24.75</v>
      </c>
      <c r="O70" s="31">
        <f>N70*10</f>
        <v>247.5</v>
      </c>
      <c r="P70" s="31">
        <f>N70*3</f>
        <v>74.25</v>
      </c>
      <c r="Q70" s="31">
        <f t="shared" si="5"/>
        <v>321.75</v>
      </c>
      <c r="S70" s="36">
        <v>148.5</v>
      </c>
      <c r="T70" s="38" t="s">
        <v>271</v>
      </c>
      <c r="U70" s="44">
        <v>24430030</v>
      </c>
      <c r="V70" s="37" t="s">
        <v>420</v>
      </c>
      <c r="W70" s="37"/>
      <c r="X70" s="47" t="s">
        <v>272</v>
      </c>
    </row>
    <row r="71" spans="2:24" x14ac:dyDescent="0.25">
      <c r="B71" s="8" t="s">
        <v>3</v>
      </c>
      <c r="C71" s="23" t="s">
        <v>144</v>
      </c>
      <c r="D71" s="27" t="s">
        <v>151</v>
      </c>
      <c r="E71" s="27" t="s">
        <v>360</v>
      </c>
      <c r="F71" s="27" t="s">
        <v>284</v>
      </c>
      <c r="G71" s="27" t="s">
        <v>325</v>
      </c>
      <c r="H71" s="27">
        <v>51165246</v>
      </c>
      <c r="I71" s="27">
        <f t="shared" si="0"/>
        <v>72</v>
      </c>
      <c r="J71" s="27">
        <f t="shared" si="1"/>
        <v>36</v>
      </c>
      <c r="K71" s="27" t="s">
        <v>315</v>
      </c>
      <c r="L71" s="27" t="s">
        <v>412</v>
      </c>
      <c r="M71" s="55" t="s">
        <v>193</v>
      </c>
      <c r="N71" s="31">
        <v>6</v>
      </c>
      <c r="O71" s="31">
        <f t="shared" ref="O71:O89" si="11">N71*10</f>
        <v>60</v>
      </c>
      <c r="P71" s="31">
        <f t="shared" ref="P71:P90" si="12">N71*3</f>
        <v>18</v>
      </c>
      <c r="Q71" s="31">
        <f t="shared" si="5"/>
        <v>78</v>
      </c>
      <c r="S71" s="36">
        <v>29</v>
      </c>
      <c r="T71" s="38" t="s">
        <v>271</v>
      </c>
      <c r="U71" s="44">
        <v>24430030</v>
      </c>
      <c r="V71" s="37" t="s">
        <v>420</v>
      </c>
      <c r="W71" s="37"/>
      <c r="X71" s="47" t="s">
        <v>272</v>
      </c>
    </row>
    <row r="72" spans="2:24" x14ac:dyDescent="0.25">
      <c r="B72" s="8" t="s">
        <v>4</v>
      </c>
      <c r="C72" s="23" t="s">
        <v>145</v>
      </c>
      <c r="D72" s="27" t="s">
        <v>151</v>
      </c>
      <c r="E72" s="27" t="s">
        <v>360</v>
      </c>
      <c r="F72" s="27" t="s">
        <v>284</v>
      </c>
      <c r="G72" s="27" t="s">
        <v>325</v>
      </c>
      <c r="H72" s="27">
        <v>51165310</v>
      </c>
      <c r="I72" s="27">
        <f t="shared" ref="I72:I77" si="13">N72*12</f>
        <v>204</v>
      </c>
      <c r="J72" s="27">
        <f t="shared" ref="J72:J77" si="14">I72/2</f>
        <v>102</v>
      </c>
      <c r="K72" s="27" t="s">
        <v>315</v>
      </c>
      <c r="L72" s="27" t="s">
        <v>413</v>
      </c>
      <c r="M72" s="55" t="s">
        <v>194</v>
      </c>
      <c r="N72" s="31">
        <f t="shared" ref="N72:N88" si="15">S72/6</f>
        <v>17</v>
      </c>
      <c r="O72" s="31">
        <f t="shared" si="11"/>
        <v>170</v>
      </c>
      <c r="P72" s="31">
        <f t="shared" si="12"/>
        <v>51</v>
      </c>
      <c r="Q72" s="31">
        <f t="shared" ref="Q72:Q91" si="16">O72+P72</f>
        <v>221</v>
      </c>
      <c r="S72" s="36">
        <v>102</v>
      </c>
      <c r="T72" s="38" t="s">
        <v>271</v>
      </c>
      <c r="U72" s="44">
        <v>24430030</v>
      </c>
      <c r="V72" s="37" t="s">
        <v>420</v>
      </c>
      <c r="W72" s="37"/>
      <c r="X72" s="47" t="s">
        <v>272</v>
      </c>
    </row>
    <row r="73" spans="2:24" x14ac:dyDescent="0.25">
      <c r="B73" s="8" t="s">
        <v>5</v>
      </c>
      <c r="C73" s="23" t="s">
        <v>146</v>
      </c>
      <c r="D73" s="27" t="s">
        <v>151</v>
      </c>
      <c r="E73" s="27" t="s">
        <v>360</v>
      </c>
      <c r="F73" s="27" t="s">
        <v>284</v>
      </c>
      <c r="G73" s="27" t="s">
        <v>325</v>
      </c>
      <c r="H73" s="27">
        <v>51160333</v>
      </c>
      <c r="I73" s="27">
        <f t="shared" si="13"/>
        <v>72</v>
      </c>
      <c r="J73" s="27">
        <f t="shared" si="14"/>
        <v>36</v>
      </c>
      <c r="K73" s="27" t="s">
        <v>315</v>
      </c>
      <c r="L73" s="27" t="s">
        <v>414</v>
      </c>
      <c r="M73" s="55" t="s">
        <v>195</v>
      </c>
      <c r="N73" s="31">
        <v>6</v>
      </c>
      <c r="O73" s="31">
        <f t="shared" si="11"/>
        <v>60</v>
      </c>
      <c r="P73" s="31">
        <f t="shared" si="12"/>
        <v>18</v>
      </c>
      <c r="Q73" s="31">
        <f t="shared" si="16"/>
        <v>78</v>
      </c>
      <c r="S73" s="36">
        <v>28</v>
      </c>
      <c r="T73" s="38" t="s">
        <v>271</v>
      </c>
      <c r="U73" s="44">
        <v>24430030</v>
      </c>
      <c r="V73" s="37" t="s">
        <v>420</v>
      </c>
      <c r="W73" s="37"/>
      <c r="X73" s="47" t="s">
        <v>272</v>
      </c>
    </row>
    <row r="74" spans="2:24" x14ac:dyDescent="0.25">
      <c r="B74" s="8" t="s">
        <v>6</v>
      </c>
      <c r="C74" s="23" t="s">
        <v>147</v>
      </c>
      <c r="D74" s="27" t="s">
        <v>151</v>
      </c>
      <c r="E74" s="27" t="s">
        <v>360</v>
      </c>
      <c r="F74" s="27" t="s">
        <v>284</v>
      </c>
      <c r="G74" s="27" t="s">
        <v>325</v>
      </c>
      <c r="H74" s="27">
        <v>51158793</v>
      </c>
      <c r="I74" s="27">
        <f t="shared" si="13"/>
        <v>72</v>
      </c>
      <c r="J74" s="27">
        <f t="shared" si="14"/>
        <v>36</v>
      </c>
      <c r="K74" s="27" t="s">
        <v>416</v>
      </c>
      <c r="L74" s="27" t="s">
        <v>415</v>
      </c>
      <c r="M74" s="55" t="s">
        <v>196</v>
      </c>
      <c r="N74" s="31">
        <v>6</v>
      </c>
      <c r="O74" s="31">
        <f t="shared" si="11"/>
        <v>60</v>
      </c>
      <c r="P74" s="31">
        <f t="shared" si="12"/>
        <v>18</v>
      </c>
      <c r="Q74" s="31">
        <f t="shared" si="16"/>
        <v>78</v>
      </c>
      <c r="S74" s="36">
        <v>37</v>
      </c>
      <c r="T74" s="38" t="s">
        <v>271</v>
      </c>
      <c r="U74" s="44">
        <v>24430030</v>
      </c>
      <c r="V74" s="37" t="s">
        <v>420</v>
      </c>
      <c r="W74" s="37"/>
      <c r="X74" s="47" t="s">
        <v>272</v>
      </c>
    </row>
    <row r="75" spans="2:24" x14ac:dyDescent="0.25">
      <c r="B75" s="8" t="s">
        <v>12</v>
      </c>
      <c r="C75" s="23" t="s">
        <v>148</v>
      </c>
      <c r="D75" s="27" t="s">
        <v>151</v>
      </c>
      <c r="E75" s="27" t="s">
        <v>360</v>
      </c>
      <c r="F75" s="27" t="s">
        <v>284</v>
      </c>
      <c r="G75" s="27" t="s">
        <v>325</v>
      </c>
      <c r="H75" s="27">
        <v>51165279</v>
      </c>
      <c r="I75" s="27">
        <f t="shared" si="13"/>
        <v>266</v>
      </c>
      <c r="J75" s="27">
        <f t="shared" si="14"/>
        <v>133</v>
      </c>
      <c r="K75" s="27" t="s">
        <v>317</v>
      </c>
      <c r="L75" s="27" t="s">
        <v>417</v>
      </c>
      <c r="M75" s="55" t="s">
        <v>197</v>
      </c>
      <c r="N75" s="31">
        <f t="shared" si="15"/>
        <v>22.166666666666668</v>
      </c>
      <c r="O75" s="31">
        <f t="shared" si="11"/>
        <v>221.66666666666669</v>
      </c>
      <c r="P75" s="31">
        <f t="shared" si="12"/>
        <v>66.5</v>
      </c>
      <c r="Q75" s="31">
        <f t="shared" si="16"/>
        <v>288.16666666666669</v>
      </c>
      <c r="S75" s="36">
        <v>133</v>
      </c>
      <c r="T75" s="38" t="s">
        <v>271</v>
      </c>
      <c r="U75" s="44">
        <v>24430030</v>
      </c>
      <c r="V75" s="37" t="s">
        <v>420</v>
      </c>
      <c r="W75" s="37"/>
      <c r="X75" s="47" t="s">
        <v>272</v>
      </c>
    </row>
    <row r="76" spans="2:24" x14ac:dyDescent="0.25">
      <c r="B76" s="8" t="s">
        <v>34</v>
      </c>
      <c r="C76" s="23" t="s">
        <v>149</v>
      </c>
      <c r="D76" s="27" t="s">
        <v>152</v>
      </c>
      <c r="E76" s="27" t="s">
        <v>360</v>
      </c>
      <c r="F76" s="27" t="s">
        <v>284</v>
      </c>
      <c r="G76" s="27"/>
      <c r="H76" s="27"/>
      <c r="I76" s="27">
        <f t="shared" si="13"/>
        <v>53</v>
      </c>
      <c r="J76" s="27">
        <f t="shared" si="14"/>
        <v>26.5</v>
      </c>
      <c r="K76" s="27"/>
      <c r="L76" s="27"/>
      <c r="M76" s="55" t="s">
        <v>198</v>
      </c>
      <c r="N76" s="31">
        <f t="shared" si="15"/>
        <v>4.416666666666667</v>
      </c>
      <c r="O76" s="31">
        <f t="shared" si="11"/>
        <v>44.166666666666671</v>
      </c>
      <c r="P76" s="31">
        <f t="shared" si="12"/>
        <v>13.25</v>
      </c>
      <c r="Q76" s="31">
        <v>58</v>
      </c>
      <c r="S76" s="36">
        <v>26.5</v>
      </c>
      <c r="T76" s="38"/>
      <c r="U76" s="44"/>
      <c r="V76" s="37" t="s">
        <v>420</v>
      </c>
      <c r="W76" s="37"/>
      <c r="X76" s="47"/>
    </row>
    <row r="77" spans="2:24" x14ac:dyDescent="0.25">
      <c r="B77" s="8" t="s">
        <v>35</v>
      </c>
      <c r="C77" s="25" t="s">
        <v>150</v>
      </c>
      <c r="D77" s="27" t="s">
        <v>256</v>
      </c>
      <c r="E77" s="27" t="s">
        <v>360</v>
      </c>
      <c r="F77" s="27" t="s">
        <v>284</v>
      </c>
      <c r="G77" s="27" t="s">
        <v>395</v>
      </c>
      <c r="H77" s="27">
        <v>56682504</v>
      </c>
      <c r="I77" s="27">
        <f t="shared" si="13"/>
        <v>12</v>
      </c>
      <c r="J77" s="27">
        <f t="shared" si="14"/>
        <v>6</v>
      </c>
      <c r="K77" s="27" t="s">
        <v>300</v>
      </c>
      <c r="L77" s="27" t="s">
        <v>418</v>
      </c>
      <c r="M77" s="55" t="s">
        <v>199</v>
      </c>
      <c r="N77" s="31">
        <v>1</v>
      </c>
      <c r="O77" s="31">
        <f t="shared" si="11"/>
        <v>10</v>
      </c>
      <c r="P77" s="31">
        <f t="shared" si="12"/>
        <v>3</v>
      </c>
      <c r="Q77" s="31">
        <f t="shared" si="16"/>
        <v>13</v>
      </c>
      <c r="S77" s="36">
        <v>1</v>
      </c>
      <c r="T77" s="38" t="s">
        <v>271</v>
      </c>
      <c r="U77" s="44">
        <v>24430030</v>
      </c>
      <c r="V77" s="37" t="s">
        <v>420</v>
      </c>
      <c r="W77" s="37"/>
      <c r="X77" s="47" t="s">
        <v>272</v>
      </c>
    </row>
    <row r="78" spans="2:24" x14ac:dyDescent="0.25">
      <c r="B78" s="8" t="s">
        <v>36</v>
      </c>
      <c r="C78" s="23" t="s">
        <v>153</v>
      </c>
      <c r="D78" s="27" t="s">
        <v>164</v>
      </c>
      <c r="E78" s="27" t="s">
        <v>283</v>
      </c>
      <c r="F78" s="27" t="s">
        <v>284</v>
      </c>
      <c r="G78" s="27" t="s">
        <v>285</v>
      </c>
      <c r="H78" s="27">
        <v>27685325</v>
      </c>
      <c r="I78" s="27">
        <f t="shared" ref="I78:I84" si="17">N78*12</f>
        <v>12</v>
      </c>
      <c r="J78" s="27">
        <f t="shared" ref="J78:J84" si="18">I78/2</f>
        <v>6</v>
      </c>
      <c r="K78" s="27" t="s">
        <v>286</v>
      </c>
      <c r="L78" s="27" t="s">
        <v>287</v>
      </c>
      <c r="M78" s="55" t="s">
        <v>240</v>
      </c>
      <c r="N78" s="31">
        <v>1</v>
      </c>
      <c r="O78" s="31">
        <f t="shared" si="11"/>
        <v>10</v>
      </c>
      <c r="P78" s="31">
        <f t="shared" si="12"/>
        <v>3</v>
      </c>
      <c r="Q78" s="31">
        <f t="shared" si="16"/>
        <v>13</v>
      </c>
      <c r="S78" s="36">
        <v>0.5</v>
      </c>
      <c r="T78" s="38" t="s">
        <v>271</v>
      </c>
      <c r="U78" s="44">
        <v>23064648</v>
      </c>
      <c r="V78" s="37" t="s">
        <v>420</v>
      </c>
      <c r="W78" s="37"/>
      <c r="X78" s="47" t="s">
        <v>274</v>
      </c>
    </row>
    <row r="79" spans="2:24" x14ac:dyDescent="0.25">
      <c r="B79" s="8" t="s">
        <v>37</v>
      </c>
      <c r="C79" s="23" t="s">
        <v>154</v>
      </c>
      <c r="D79" s="27" t="s">
        <v>165</v>
      </c>
      <c r="E79" s="27" t="s">
        <v>283</v>
      </c>
      <c r="F79" s="27" t="s">
        <v>284</v>
      </c>
      <c r="G79" s="27" t="s">
        <v>285</v>
      </c>
      <c r="H79" s="27">
        <v>7729127</v>
      </c>
      <c r="I79" s="27">
        <f t="shared" si="17"/>
        <v>12</v>
      </c>
      <c r="J79" s="27">
        <f t="shared" si="18"/>
        <v>6</v>
      </c>
      <c r="K79" s="27" t="s">
        <v>288</v>
      </c>
      <c r="L79" s="27" t="s">
        <v>289</v>
      </c>
      <c r="M79" s="55" t="s">
        <v>241</v>
      </c>
      <c r="N79" s="31">
        <v>1</v>
      </c>
      <c r="O79" s="31">
        <f t="shared" si="11"/>
        <v>10</v>
      </c>
      <c r="P79" s="31">
        <f t="shared" si="12"/>
        <v>3</v>
      </c>
      <c r="Q79" s="31">
        <f t="shared" si="16"/>
        <v>13</v>
      </c>
      <c r="S79" s="36">
        <v>1.5</v>
      </c>
      <c r="T79" s="38" t="s">
        <v>271</v>
      </c>
      <c r="U79" s="44">
        <v>23064648</v>
      </c>
      <c r="V79" s="37" t="s">
        <v>420</v>
      </c>
      <c r="W79" s="37"/>
      <c r="X79" s="47" t="s">
        <v>274</v>
      </c>
    </row>
    <row r="80" spans="2:24" x14ac:dyDescent="0.25">
      <c r="B80" s="8" t="s">
        <v>38</v>
      </c>
      <c r="C80" s="23" t="s">
        <v>155</v>
      </c>
      <c r="D80" s="27" t="s">
        <v>165</v>
      </c>
      <c r="E80" s="27" t="s">
        <v>283</v>
      </c>
      <c r="F80" s="27" t="s">
        <v>284</v>
      </c>
      <c r="G80" s="27" t="s">
        <v>285</v>
      </c>
      <c r="H80" s="27">
        <v>27036123</v>
      </c>
      <c r="I80" s="27">
        <f t="shared" si="17"/>
        <v>12</v>
      </c>
      <c r="J80" s="27">
        <f t="shared" si="18"/>
        <v>6</v>
      </c>
      <c r="K80" s="27" t="s">
        <v>288</v>
      </c>
      <c r="L80" s="27" t="s">
        <v>290</v>
      </c>
      <c r="M80" s="55" t="s">
        <v>242</v>
      </c>
      <c r="N80" s="31">
        <v>1</v>
      </c>
      <c r="O80" s="31">
        <f t="shared" si="11"/>
        <v>10</v>
      </c>
      <c r="P80" s="31">
        <f t="shared" si="12"/>
        <v>3</v>
      </c>
      <c r="Q80" s="31">
        <f t="shared" si="16"/>
        <v>13</v>
      </c>
      <c r="S80" s="36">
        <v>1</v>
      </c>
      <c r="T80" s="38" t="s">
        <v>271</v>
      </c>
      <c r="U80" s="44">
        <v>23064648</v>
      </c>
      <c r="V80" s="37" t="s">
        <v>420</v>
      </c>
      <c r="W80" s="37"/>
      <c r="X80" s="47" t="s">
        <v>274</v>
      </c>
    </row>
    <row r="81" spans="2:24" x14ac:dyDescent="0.25">
      <c r="B81" s="8" t="s">
        <v>39</v>
      </c>
      <c r="C81" s="23" t="s">
        <v>156</v>
      </c>
      <c r="D81" s="27" t="s">
        <v>164</v>
      </c>
      <c r="E81" s="27" t="s">
        <v>283</v>
      </c>
      <c r="F81" s="27" t="s">
        <v>284</v>
      </c>
      <c r="G81" s="27" t="s">
        <v>285</v>
      </c>
      <c r="H81" s="27">
        <v>24653053</v>
      </c>
      <c r="I81" s="27">
        <f t="shared" si="17"/>
        <v>12</v>
      </c>
      <c r="J81" s="27">
        <f t="shared" si="18"/>
        <v>6</v>
      </c>
      <c r="K81" s="27" t="s">
        <v>288</v>
      </c>
      <c r="L81" s="27" t="s">
        <v>291</v>
      </c>
      <c r="M81" s="55" t="s">
        <v>243</v>
      </c>
      <c r="N81" s="31">
        <v>1</v>
      </c>
      <c r="O81" s="31">
        <f t="shared" si="11"/>
        <v>10</v>
      </c>
      <c r="P81" s="31">
        <f t="shared" si="12"/>
        <v>3</v>
      </c>
      <c r="Q81" s="31">
        <f t="shared" si="16"/>
        <v>13</v>
      </c>
      <c r="S81" s="36">
        <v>2.5</v>
      </c>
      <c r="T81" s="38" t="s">
        <v>271</v>
      </c>
      <c r="U81" s="44">
        <v>23064648</v>
      </c>
      <c r="V81" s="37" t="s">
        <v>420</v>
      </c>
      <c r="W81" s="37"/>
      <c r="X81" s="47" t="s">
        <v>274</v>
      </c>
    </row>
    <row r="82" spans="2:24" x14ac:dyDescent="0.25">
      <c r="B82" s="8" t="s">
        <v>40</v>
      </c>
      <c r="C82" s="23" t="s">
        <v>157</v>
      </c>
      <c r="D82" s="27" t="s">
        <v>164</v>
      </c>
      <c r="E82" s="27" t="s">
        <v>283</v>
      </c>
      <c r="F82" s="27" t="s">
        <v>284</v>
      </c>
      <c r="G82" s="27" t="s">
        <v>285</v>
      </c>
      <c r="H82" s="27">
        <v>24947095</v>
      </c>
      <c r="I82" s="27">
        <f t="shared" si="17"/>
        <v>12</v>
      </c>
      <c r="J82" s="27">
        <f t="shared" si="18"/>
        <v>6</v>
      </c>
      <c r="K82" s="27" t="s">
        <v>288</v>
      </c>
      <c r="L82" s="27" t="s">
        <v>292</v>
      </c>
      <c r="M82" s="55" t="s">
        <v>244</v>
      </c>
      <c r="N82" s="31">
        <v>1</v>
      </c>
      <c r="O82" s="31">
        <f t="shared" si="11"/>
        <v>10</v>
      </c>
      <c r="P82" s="31">
        <f t="shared" si="12"/>
        <v>3</v>
      </c>
      <c r="Q82" s="31">
        <f t="shared" si="16"/>
        <v>13</v>
      </c>
      <c r="S82" s="36">
        <v>1</v>
      </c>
      <c r="T82" s="38" t="s">
        <v>271</v>
      </c>
      <c r="U82" s="44">
        <v>23064648</v>
      </c>
      <c r="V82" s="37" t="s">
        <v>420</v>
      </c>
      <c r="W82" s="37"/>
      <c r="X82" s="47" t="s">
        <v>274</v>
      </c>
    </row>
    <row r="83" spans="2:24" x14ac:dyDescent="0.25">
      <c r="B83" s="8" t="s">
        <v>41</v>
      </c>
      <c r="C83" s="23" t="s">
        <v>158</v>
      </c>
      <c r="D83" s="27" t="s">
        <v>164</v>
      </c>
      <c r="E83" s="27" t="s">
        <v>283</v>
      </c>
      <c r="F83" s="27" t="s">
        <v>284</v>
      </c>
      <c r="G83" s="27" t="s">
        <v>285</v>
      </c>
      <c r="H83" s="27">
        <v>70016737</v>
      </c>
      <c r="I83" s="27">
        <f t="shared" si="17"/>
        <v>12</v>
      </c>
      <c r="J83" s="27">
        <f t="shared" si="18"/>
        <v>6</v>
      </c>
      <c r="K83" s="27" t="s">
        <v>293</v>
      </c>
      <c r="L83" s="27" t="s">
        <v>294</v>
      </c>
      <c r="M83" s="55" t="s">
        <v>245</v>
      </c>
      <c r="N83" s="31">
        <v>1</v>
      </c>
      <c r="O83" s="31">
        <f t="shared" si="11"/>
        <v>10</v>
      </c>
      <c r="P83" s="31">
        <f t="shared" si="12"/>
        <v>3</v>
      </c>
      <c r="Q83" s="31">
        <f t="shared" si="16"/>
        <v>13</v>
      </c>
      <c r="S83" s="36">
        <v>0.65</v>
      </c>
      <c r="T83" s="38" t="s">
        <v>271</v>
      </c>
      <c r="U83" s="44">
        <v>23064648</v>
      </c>
      <c r="V83" s="37" t="s">
        <v>420</v>
      </c>
      <c r="W83" s="37"/>
      <c r="X83" s="47" t="s">
        <v>274</v>
      </c>
    </row>
    <row r="84" spans="2:24" x14ac:dyDescent="0.25">
      <c r="B84" s="8" t="s">
        <v>42</v>
      </c>
      <c r="C84" s="23" t="s">
        <v>163</v>
      </c>
      <c r="D84" s="27" t="s">
        <v>164</v>
      </c>
      <c r="E84" s="27" t="s">
        <v>283</v>
      </c>
      <c r="F84" s="27" t="s">
        <v>284</v>
      </c>
      <c r="G84" s="27" t="s">
        <v>285</v>
      </c>
      <c r="H84" s="27">
        <v>56605745</v>
      </c>
      <c r="I84" s="27">
        <f t="shared" si="17"/>
        <v>12</v>
      </c>
      <c r="J84" s="27">
        <f t="shared" si="18"/>
        <v>6</v>
      </c>
      <c r="K84" s="27" t="s">
        <v>295</v>
      </c>
      <c r="L84" s="27" t="s">
        <v>296</v>
      </c>
      <c r="M84" s="55" t="s">
        <v>246</v>
      </c>
      <c r="N84" s="31">
        <v>1</v>
      </c>
      <c r="O84" s="31">
        <f t="shared" si="11"/>
        <v>10</v>
      </c>
      <c r="P84" s="31">
        <f t="shared" si="12"/>
        <v>3</v>
      </c>
      <c r="Q84" s="31">
        <f t="shared" si="16"/>
        <v>13</v>
      </c>
      <c r="S84" s="36">
        <v>4.3</v>
      </c>
      <c r="T84" s="38" t="s">
        <v>271</v>
      </c>
      <c r="U84" s="44">
        <v>23064648</v>
      </c>
      <c r="V84" s="37" t="s">
        <v>420</v>
      </c>
      <c r="W84" s="37"/>
      <c r="X84" s="47" t="s">
        <v>274</v>
      </c>
    </row>
    <row r="85" spans="2:24" x14ac:dyDescent="0.25">
      <c r="B85" s="8" t="s">
        <v>43</v>
      </c>
      <c r="C85" s="23" t="s">
        <v>163</v>
      </c>
      <c r="D85" s="27" t="s">
        <v>166</v>
      </c>
      <c r="E85" s="27" t="s">
        <v>319</v>
      </c>
      <c r="F85" s="27" t="s">
        <v>284</v>
      </c>
      <c r="G85" s="27" t="s">
        <v>325</v>
      </c>
      <c r="H85" s="27">
        <v>9150951</v>
      </c>
      <c r="I85" s="27">
        <f t="shared" ref="I85:I91" si="19">N85*12</f>
        <v>12</v>
      </c>
      <c r="J85" s="27">
        <f t="shared" ref="J85:J91" si="20">I85/2</f>
        <v>6</v>
      </c>
      <c r="K85" s="27" t="s">
        <v>295</v>
      </c>
      <c r="L85" s="27" t="s">
        <v>326</v>
      </c>
      <c r="M85" s="55" t="s">
        <v>247</v>
      </c>
      <c r="N85" s="31">
        <v>1</v>
      </c>
      <c r="O85" s="31">
        <f t="shared" si="11"/>
        <v>10</v>
      </c>
      <c r="P85" s="31">
        <f t="shared" si="12"/>
        <v>3</v>
      </c>
      <c r="Q85" s="31">
        <f t="shared" si="16"/>
        <v>13</v>
      </c>
      <c r="S85" s="36">
        <v>0.75</v>
      </c>
      <c r="T85" s="38" t="s">
        <v>271</v>
      </c>
      <c r="U85" s="44">
        <v>23028809</v>
      </c>
      <c r="V85" s="37" t="s">
        <v>420</v>
      </c>
      <c r="W85" s="37"/>
      <c r="X85" s="47" t="s">
        <v>276</v>
      </c>
    </row>
    <row r="86" spans="2:24" x14ac:dyDescent="0.25">
      <c r="B86" s="8" t="s">
        <v>44</v>
      </c>
      <c r="C86" s="23" t="s">
        <v>159</v>
      </c>
      <c r="D86" s="27" t="s">
        <v>166</v>
      </c>
      <c r="E86" s="27" t="s">
        <v>319</v>
      </c>
      <c r="F86" s="27" t="s">
        <v>284</v>
      </c>
      <c r="G86" s="27" t="s">
        <v>325</v>
      </c>
      <c r="H86" s="27">
        <v>62373324</v>
      </c>
      <c r="I86" s="27">
        <f t="shared" si="19"/>
        <v>12</v>
      </c>
      <c r="J86" s="27">
        <f t="shared" si="20"/>
        <v>6</v>
      </c>
      <c r="K86" s="27" t="s">
        <v>295</v>
      </c>
      <c r="L86" s="27" t="s">
        <v>327</v>
      </c>
      <c r="M86" s="55" t="s">
        <v>248</v>
      </c>
      <c r="N86" s="31">
        <v>1</v>
      </c>
      <c r="O86" s="31">
        <f t="shared" si="11"/>
        <v>10</v>
      </c>
      <c r="P86" s="31">
        <f t="shared" si="12"/>
        <v>3</v>
      </c>
      <c r="Q86" s="31">
        <f t="shared" si="16"/>
        <v>13</v>
      </c>
      <c r="S86" s="36">
        <v>0.75</v>
      </c>
      <c r="T86" s="38" t="s">
        <v>271</v>
      </c>
      <c r="U86" s="44">
        <v>23028809</v>
      </c>
      <c r="V86" s="37" t="s">
        <v>420</v>
      </c>
      <c r="W86" s="37"/>
      <c r="X86" s="47" t="s">
        <v>276</v>
      </c>
    </row>
    <row r="87" spans="2:24" x14ac:dyDescent="0.25">
      <c r="B87" s="8" t="s">
        <v>45</v>
      </c>
      <c r="C87" s="23" t="s">
        <v>160</v>
      </c>
      <c r="D87" s="27" t="s">
        <v>167</v>
      </c>
      <c r="E87" s="27" t="s">
        <v>319</v>
      </c>
      <c r="F87" s="27" t="s">
        <v>284</v>
      </c>
      <c r="G87" s="27" t="s">
        <v>297</v>
      </c>
      <c r="H87" s="27">
        <v>81314436</v>
      </c>
      <c r="I87" s="27">
        <f t="shared" si="19"/>
        <v>12</v>
      </c>
      <c r="J87" s="27">
        <f t="shared" si="20"/>
        <v>6</v>
      </c>
      <c r="K87" s="27" t="s">
        <v>288</v>
      </c>
      <c r="L87" s="27" t="s">
        <v>328</v>
      </c>
      <c r="M87" s="55" t="s">
        <v>249</v>
      </c>
      <c r="N87" s="31">
        <v>1</v>
      </c>
      <c r="O87" s="31">
        <v>10</v>
      </c>
      <c r="P87" s="31">
        <f t="shared" si="12"/>
        <v>3</v>
      </c>
      <c r="Q87" s="31">
        <f t="shared" si="16"/>
        <v>13</v>
      </c>
      <c r="S87" s="36">
        <v>1.5</v>
      </c>
      <c r="T87" s="38" t="s">
        <v>271</v>
      </c>
      <c r="U87" s="44">
        <v>23064648</v>
      </c>
      <c r="V87" s="37" t="s">
        <v>420</v>
      </c>
      <c r="W87" s="37"/>
      <c r="X87" s="47" t="s">
        <v>274</v>
      </c>
    </row>
    <row r="88" spans="2:24" ht="30" x14ac:dyDescent="0.25">
      <c r="B88" s="8" t="s">
        <v>46</v>
      </c>
      <c r="C88" s="23" t="s">
        <v>160</v>
      </c>
      <c r="D88" s="27" t="s">
        <v>168</v>
      </c>
      <c r="E88" s="27" t="s">
        <v>329</v>
      </c>
      <c r="F88" s="27" t="s">
        <v>284</v>
      </c>
      <c r="G88" s="27" t="s">
        <v>285</v>
      </c>
      <c r="H88" s="27">
        <v>51162827</v>
      </c>
      <c r="I88" s="27">
        <f t="shared" si="19"/>
        <v>10</v>
      </c>
      <c r="J88" s="27">
        <f t="shared" si="20"/>
        <v>5</v>
      </c>
      <c r="K88" s="27" t="s">
        <v>315</v>
      </c>
      <c r="L88" s="27" t="s">
        <v>330</v>
      </c>
      <c r="M88" s="55" t="s">
        <v>250</v>
      </c>
      <c r="N88" s="31">
        <f t="shared" si="15"/>
        <v>0.83333333333333337</v>
      </c>
      <c r="O88" s="31">
        <f t="shared" si="11"/>
        <v>8.3333333333333339</v>
      </c>
      <c r="P88" s="31">
        <f t="shared" si="12"/>
        <v>2.5</v>
      </c>
      <c r="Q88" s="31">
        <f t="shared" si="16"/>
        <v>10.833333333333334</v>
      </c>
      <c r="S88" s="36">
        <v>5</v>
      </c>
      <c r="T88" s="38" t="s">
        <v>271</v>
      </c>
      <c r="U88" s="44">
        <v>22471685</v>
      </c>
      <c r="V88" s="37" t="s">
        <v>420</v>
      </c>
      <c r="W88" s="37"/>
      <c r="X88" s="47" t="s">
        <v>278</v>
      </c>
    </row>
    <row r="89" spans="2:24" ht="30" x14ac:dyDescent="0.25">
      <c r="B89" s="8" t="s">
        <v>62</v>
      </c>
      <c r="C89" s="23" t="s">
        <v>110</v>
      </c>
      <c r="D89" s="27" t="s">
        <v>169</v>
      </c>
      <c r="E89" s="27" t="s">
        <v>329</v>
      </c>
      <c r="F89" s="27" t="s">
        <v>284</v>
      </c>
      <c r="G89" s="27" t="s">
        <v>285</v>
      </c>
      <c r="H89" s="27">
        <v>27759998</v>
      </c>
      <c r="I89" s="27">
        <f t="shared" si="19"/>
        <v>12</v>
      </c>
      <c r="J89" s="27">
        <f t="shared" si="20"/>
        <v>6</v>
      </c>
      <c r="K89" s="27" t="s">
        <v>286</v>
      </c>
      <c r="L89" s="27" t="s">
        <v>331</v>
      </c>
      <c r="M89" s="55" t="s">
        <v>251</v>
      </c>
      <c r="N89" s="31">
        <v>1</v>
      </c>
      <c r="O89" s="31">
        <f t="shared" si="11"/>
        <v>10</v>
      </c>
      <c r="P89" s="31">
        <f t="shared" si="12"/>
        <v>3</v>
      </c>
      <c r="Q89" s="31">
        <f t="shared" si="16"/>
        <v>13</v>
      </c>
      <c r="S89" s="36">
        <v>1</v>
      </c>
      <c r="T89" s="38" t="s">
        <v>271</v>
      </c>
      <c r="U89" s="44">
        <v>22471685</v>
      </c>
      <c r="V89" s="37" t="s">
        <v>420</v>
      </c>
      <c r="W89" s="37"/>
      <c r="X89" s="47" t="s">
        <v>278</v>
      </c>
    </row>
    <row r="90" spans="2:24" ht="30" x14ac:dyDescent="0.25">
      <c r="B90" s="8" t="s">
        <v>63</v>
      </c>
      <c r="C90" s="23" t="s">
        <v>161</v>
      </c>
      <c r="D90" s="27" t="s">
        <v>131</v>
      </c>
      <c r="E90" s="27" t="s">
        <v>329</v>
      </c>
      <c r="F90" s="27" t="s">
        <v>284</v>
      </c>
      <c r="G90" s="27" t="s">
        <v>285</v>
      </c>
      <c r="H90" s="27">
        <v>21329918</v>
      </c>
      <c r="I90" s="27">
        <f t="shared" si="19"/>
        <v>12</v>
      </c>
      <c r="J90" s="27">
        <f t="shared" si="20"/>
        <v>6</v>
      </c>
      <c r="K90" s="27" t="s">
        <v>288</v>
      </c>
      <c r="L90" s="27" t="s">
        <v>332</v>
      </c>
      <c r="M90" s="55" t="s">
        <v>252</v>
      </c>
      <c r="N90" s="31">
        <v>1</v>
      </c>
      <c r="O90" s="31">
        <v>8</v>
      </c>
      <c r="P90" s="31">
        <f t="shared" si="12"/>
        <v>3</v>
      </c>
      <c r="Q90" s="31">
        <f t="shared" si="16"/>
        <v>11</v>
      </c>
      <c r="S90" s="36">
        <v>1</v>
      </c>
      <c r="T90" s="38" t="s">
        <v>271</v>
      </c>
      <c r="U90" s="44">
        <v>22471685</v>
      </c>
      <c r="V90" s="37" t="s">
        <v>420</v>
      </c>
      <c r="W90" s="37"/>
      <c r="X90" s="47" t="s">
        <v>278</v>
      </c>
    </row>
    <row r="91" spans="2:24" ht="30" x14ac:dyDescent="0.25">
      <c r="B91" s="8" t="s">
        <v>64</v>
      </c>
      <c r="C91" s="23" t="s">
        <v>162</v>
      </c>
      <c r="D91" s="27" t="s">
        <v>131</v>
      </c>
      <c r="E91" s="27" t="s">
        <v>329</v>
      </c>
      <c r="F91" s="27" t="s">
        <v>284</v>
      </c>
      <c r="G91" s="27" t="s">
        <v>395</v>
      </c>
      <c r="H91" s="27"/>
      <c r="I91" s="27">
        <f t="shared" si="19"/>
        <v>12</v>
      </c>
      <c r="J91" s="27">
        <f t="shared" si="20"/>
        <v>6</v>
      </c>
      <c r="K91" s="27"/>
      <c r="L91" s="27"/>
      <c r="M91" s="55" t="s">
        <v>253</v>
      </c>
      <c r="N91" s="31">
        <v>1</v>
      </c>
      <c r="O91" s="31">
        <v>8</v>
      </c>
      <c r="P91" s="31">
        <v>2</v>
      </c>
      <c r="Q91" s="31">
        <f t="shared" si="16"/>
        <v>10</v>
      </c>
      <c r="S91" s="36">
        <v>1</v>
      </c>
      <c r="T91" s="38"/>
      <c r="U91" s="37"/>
      <c r="V91" s="37" t="s">
        <v>420</v>
      </c>
      <c r="W91" s="37"/>
      <c r="X91" s="49"/>
    </row>
    <row r="92" spans="2:24" x14ac:dyDescent="0.25">
      <c r="N92" s="32">
        <f>SUM(N70:N91)</f>
        <v>101.16666666666667</v>
      </c>
      <c r="O92" s="32">
        <f t="shared" ref="O92:Q92" si="21">SUM(O70:O91)</f>
        <v>1007.6666666666667</v>
      </c>
      <c r="P92" s="32">
        <f t="shared" si="21"/>
        <v>302.5</v>
      </c>
      <c r="Q92" s="32">
        <f t="shared" si="21"/>
        <v>1310.75</v>
      </c>
    </row>
    <row r="93" spans="2:24" s="4" customFormat="1" ht="20.25" customHeight="1" x14ac:dyDescent="0.25">
      <c r="N93" s="18" t="s">
        <v>8</v>
      </c>
      <c r="O93" s="31">
        <f>O92+O68+O14</f>
        <v>8799.6583333333383</v>
      </c>
      <c r="P93" s="31">
        <f>P92+P68+P14</f>
        <v>2812.2975000000006</v>
      </c>
      <c r="Q93" s="31">
        <f>Q92+Q68+Q14</f>
        <v>11612.539166666671</v>
      </c>
    </row>
    <row r="96" spans="2:24" x14ac:dyDescent="0.25">
      <c r="P96" s="20"/>
      <c r="R96" s="20"/>
    </row>
  </sheetData>
  <mergeCells count="2">
    <mergeCell ref="O3:Q4"/>
    <mergeCell ref="B1:P2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UPP- ZUŻYCIE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Rufkiewicz Michał</cp:lastModifiedBy>
  <cp:lastPrinted>2023-10-17T06:57:22Z</cp:lastPrinted>
  <dcterms:created xsi:type="dcterms:W3CDTF">2011-10-27T06:39:45Z</dcterms:created>
  <dcterms:modified xsi:type="dcterms:W3CDTF">2023-12-07T13:39:46Z</dcterms:modified>
</cp:coreProperties>
</file>