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9D6B5CF-A7DB-4031-BE0B-750D0D1DA625}" xr6:coauthVersionLast="47" xr6:coauthVersionMax="47" xr10:uidLastSave="{00000000-0000-0000-0000-000000000000}"/>
  <bookViews>
    <workbookView xWindow="-120" yWindow="-120" windowWidth="29040" windowHeight="15720" tabRatio="624" activeTab="2" xr2:uid="{00000000-000D-0000-FFFF-FFFF00000000}"/>
  </bookViews>
  <sheets>
    <sheet name="SZPL" sheetId="15" r:id="rId1"/>
    <sheet name="SZPCH" sheetId="5" r:id="rId2"/>
    <sheet name="SZPL zd54" sheetId="16" r:id="rId3"/>
  </sheets>
  <definedNames>
    <definedName name="_FilterDatabase" localSheetId="1" hidden="1">SZPCH!$A$1:$Q$68</definedName>
    <definedName name="_FilterDatabase" localSheetId="0" hidden="1">SZPL!$C$1:$R$231</definedName>
    <definedName name="_xlnm.Print_Area" localSheetId="2">'SZPL zd54'!$A$1:$R$8</definedName>
    <definedName name="Print_Area" localSheetId="1">SZPCH!$A:$Q</definedName>
    <definedName name="Print_Area" localSheetId="0">SZPL!$A:$R</definedName>
    <definedName name="Print_Area" localSheetId="2">'SZPL zd54'!$A:$R</definedName>
    <definedName name="Print_Titles" localSheetId="1">SZPCH!$1:$2</definedName>
    <definedName name="Print_Titles" localSheetId="0">SZPL!$9:$10</definedName>
    <definedName name="Print_Titles" localSheetId="2">'SZPL zd54'!#REF!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7" i="5" l="1"/>
  <c r="L63" i="5"/>
  <c r="L59" i="5"/>
  <c r="L58" i="5"/>
  <c r="L57" i="5"/>
  <c r="L56" i="5"/>
  <c r="L52" i="5"/>
  <c r="L48" i="5"/>
  <c r="L47" i="5"/>
  <c r="L43" i="5"/>
  <c r="L39" i="5"/>
  <c r="L38" i="5"/>
  <c r="L34" i="5"/>
  <c r="L33" i="5"/>
  <c r="L32" i="5"/>
  <c r="L28" i="5"/>
  <c r="L24" i="5"/>
  <c r="L23" i="5"/>
  <c r="L22" i="5"/>
  <c r="L18" i="5"/>
  <c r="L17" i="5"/>
  <c r="L16" i="5"/>
  <c r="L15" i="5"/>
  <c r="L14" i="5"/>
  <c r="L13" i="5"/>
  <c r="L12" i="5"/>
  <c r="L8" i="5"/>
  <c r="L4" i="5"/>
  <c r="O7" i="16"/>
  <c r="P7" i="16" s="1"/>
  <c r="N7" i="16"/>
  <c r="O230" i="15"/>
  <c r="O224" i="15"/>
  <c r="O220" i="15"/>
  <c r="O216" i="15"/>
  <c r="O209" i="15"/>
  <c r="O208" i="15"/>
  <c r="O203" i="15"/>
  <c r="O199" i="15"/>
  <c r="O198" i="15"/>
  <c r="O197" i="15"/>
  <c r="O196" i="15"/>
  <c r="O195" i="15"/>
  <c r="O191" i="15"/>
  <c r="O177" i="15"/>
  <c r="O176" i="15"/>
  <c r="O175" i="15"/>
  <c r="O167" i="15"/>
  <c r="O166" i="15"/>
  <c r="O165" i="15"/>
  <c r="O161" i="15"/>
  <c r="O157" i="15"/>
  <c r="O156" i="15"/>
  <c r="O152" i="15"/>
  <c r="O151" i="15"/>
  <c r="O142" i="15"/>
  <c r="O137" i="15"/>
  <c r="O133" i="15"/>
  <c r="O129" i="15"/>
  <c r="O125" i="15"/>
  <c r="O124" i="15"/>
  <c r="O120" i="15"/>
  <c r="O116" i="15"/>
  <c r="O112" i="15"/>
  <c r="O99" i="15"/>
  <c r="O95" i="15"/>
  <c r="O91" i="15"/>
  <c r="O86" i="15"/>
  <c r="O82" i="15"/>
  <c r="O81" i="15"/>
  <c r="O77" i="15"/>
  <c r="O76" i="15"/>
  <c r="O75" i="15"/>
  <c r="O70" i="15"/>
  <c r="O69" i="15"/>
  <c r="O65" i="15"/>
  <c r="O64" i="15"/>
  <c r="O60" i="15"/>
  <c r="O55" i="15"/>
  <c r="O50" i="15"/>
  <c r="O46" i="15"/>
  <c r="O42" i="15"/>
  <c r="O41" i="15"/>
  <c r="O37" i="15"/>
  <c r="O33" i="15"/>
  <c r="O32" i="15"/>
  <c r="O28" i="15"/>
  <c r="O24" i="15"/>
  <c r="O23" i="15"/>
  <c r="O19" i="15"/>
  <c r="O18" i="15"/>
  <c r="O14" i="15"/>
  <c r="O13" i="15"/>
  <c r="O12" i="15"/>
  <c r="C6" i="16"/>
  <c r="B8" i="16" s="1"/>
  <c r="A6" i="16" s="1"/>
  <c r="O8" i="16" l="1"/>
  <c r="P8" i="16"/>
  <c r="M67" i="5" l="1"/>
  <c r="K67" i="5"/>
  <c r="K63" i="5"/>
  <c r="K59" i="5"/>
  <c r="K58" i="5"/>
  <c r="K57" i="5"/>
  <c r="K56" i="5"/>
  <c r="K52" i="5"/>
  <c r="K48" i="5"/>
  <c r="K47" i="5"/>
  <c r="K43" i="5"/>
  <c r="K39" i="5"/>
  <c r="K38" i="5"/>
  <c r="K34" i="5"/>
  <c r="K33" i="5"/>
  <c r="K32" i="5"/>
  <c r="K28" i="5"/>
  <c r="K24" i="5"/>
  <c r="K23" i="5"/>
  <c r="K22" i="5"/>
  <c r="K18" i="5"/>
  <c r="K17" i="5"/>
  <c r="K16" i="5"/>
  <c r="K15" i="5"/>
  <c r="K14" i="5"/>
  <c r="K13" i="5"/>
  <c r="K12" i="5"/>
  <c r="K8" i="5"/>
  <c r="K4" i="5"/>
  <c r="N230" i="15"/>
  <c r="N224" i="15"/>
  <c r="N220" i="15"/>
  <c r="N216" i="15"/>
  <c r="N209" i="15"/>
  <c r="N208" i="15"/>
  <c r="N203" i="15"/>
  <c r="N199" i="15"/>
  <c r="N198" i="15"/>
  <c r="N197" i="15"/>
  <c r="N196" i="15"/>
  <c r="N195" i="15"/>
  <c r="N191" i="15"/>
  <c r="N177" i="15"/>
  <c r="N176" i="15"/>
  <c r="N175" i="15"/>
  <c r="N167" i="15"/>
  <c r="N166" i="15"/>
  <c r="N165" i="15"/>
  <c r="N161" i="15"/>
  <c r="N157" i="15"/>
  <c r="N156" i="15"/>
  <c r="N152" i="15"/>
  <c r="N151" i="15"/>
  <c r="N142" i="15"/>
  <c r="N137" i="15"/>
  <c r="N133" i="15"/>
  <c r="N129" i="15"/>
  <c r="N125" i="15"/>
  <c r="N124" i="15"/>
  <c r="N120" i="15"/>
  <c r="N116" i="15"/>
  <c r="N112" i="15"/>
  <c r="N99" i="15"/>
  <c r="N95" i="15"/>
  <c r="N91" i="15"/>
  <c r="N86" i="15"/>
  <c r="N82" i="15"/>
  <c r="N81" i="15"/>
  <c r="N77" i="15"/>
  <c r="N76" i="15"/>
  <c r="N75" i="15"/>
  <c r="N70" i="15"/>
  <c r="N69" i="15"/>
  <c r="N65" i="15"/>
  <c r="N64" i="15"/>
  <c r="N60" i="15"/>
  <c r="N55" i="15"/>
  <c r="N50" i="15"/>
  <c r="N46" i="15"/>
  <c r="N42" i="15"/>
  <c r="N41" i="15"/>
  <c r="N37" i="15"/>
  <c r="N33" i="15"/>
  <c r="N32" i="15"/>
  <c r="N28" i="15"/>
  <c r="N24" i="15"/>
  <c r="N23" i="15"/>
  <c r="N19" i="15"/>
  <c r="N18" i="15"/>
  <c r="N14" i="15"/>
  <c r="N13" i="15"/>
  <c r="N12" i="15"/>
  <c r="C98" i="15" l="1"/>
  <c r="M59" i="5" l="1"/>
  <c r="M58" i="5"/>
  <c r="M57" i="5"/>
  <c r="M56" i="5"/>
  <c r="B5" i="5"/>
  <c r="O100" i="15" l="1"/>
  <c r="P99" i="15"/>
  <c r="P100" i="15" s="1"/>
  <c r="M68" i="5"/>
  <c r="E43" i="5"/>
  <c r="E224" i="15"/>
  <c r="C223" i="15"/>
  <c r="M63" i="5"/>
  <c r="C141" i="15"/>
  <c r="C229" i="15"/>
  <c r="L68" i="5" l="1"/>
  <c r="M64" i="5"/>
  <c r="L64" i="5"/>
  <c r="O143" i="15" l="1"/>
  <c r="P142" i="15"/>
  <c r="P143" i="15" s="1"/>
  <c r="O225" i="15"/>
  <c r="P224" i="15"/>
  <c r="P225" i="15" s="1"/>
  <c r="O231" i="15"/>
  <c r="P230" i="15"/>
  <c r="P231" i="15" s="1"/>
  <c r="C207" i="15"/>
  <c r="C94" i="15"/>
  <c r="M47" i="5" l="1"/>
  <c r="M48" i="5"/>
  <c r="P209" i="15"/>
  <c r="P208" i="15"/>
  <c r="O96" i="15" l="1"/>
  <c r="P95" i="15"/>
  <c r="P96" i="15" s="1"/>
  <c r="L53" i="5"/>
  <c r="L60" i="5" s="1"/>
  <c r="M52" i="5"/>
  <c r="M53" i="5" s="1"/>
  <c r="M60" i="5"/>
  <c r="M49" i="5"/>
  <c r="P210" i="15"/>
  <c r="L49" i="5"/>
  <c r="O210" i="15"/>
  <c r="C80" i="15"/>
  <c r="P19" i="15" l="1"/>
  <c r="P32" i="15"/>
  <c r="P60" i="15"/>
  <c r="P151" i="15"/>
  <c r="P55" i="15"/>
  <c r="P77" i="15"/>
  <c r="P91" i="15"/>
  <c r="P137" i="15"/>
  <c r="P191" i="15"/>
  <c r="P14" i="15"/>
  <c r="P24" i="15"/>
  <c r="P50" i="15"/>
  <c r="P86" i="15"/>
  <c r="P120" i="15"/>
  <c r="P133" i="15"/>
  <c r="P156" i="15"/>
  <c r="P177" i="15"/>
  <c r="P197" i="15"/>
  <c r="P216" i="15"/>
  <c r="P42" i="15"/>
  <c r="P112" i="15"/>
  <c r="P161" i="15"/>
  <c r="P175" i="15"/>
  <c r="P199" i="15"/>
  <c r="P18" i="15"/>
  <c r="P69" i="15"/>
  <c r="P124" i="15"/>
  <c r="P157" i="15"/>
  <c r="P198" i="15"/>
  <c r="P23" i="15"/>
  <c r="P46" i="15"/>
  <c r="P64" i="15"/>
  <c r="P75" i="15"/>
  <c r="P116" i="15"/>
  <c r="P152" i="15"/>
  <c r="P165" i="15"/>
  <c r="P176" i="15"/>
  <c r="P203" i="15"/>
  <c r="P220" i="15"/>
  <c r="M23" i="5"/>
  <c r="M14" i="5"/>
  <c r="M38" i="5"/>
  <c r="M17" i="5"/>
  <c r="M24" i="5"/>
  <c r="M15" i="5"/>
  <c r="M12" i="5"/>
  <c r="P13" i="15"/>
  <c r="M18" i="5"/>
  <c r="M34" i="5"/>
  <c r="M33" i="5"/>
  <c r="M32" i="5"/>
  <c r="M16" i="5"/>
  <c r="M13" i="5"/>
  <c r="P33" i="15"/>
  <c r="P129" i="15"/>
  <c r="P65" i="15"/>
  <c r="P76" i="15"/>
  <c r="P125" i="15"/>
  <c r="P195" i="15"/>
  <c r="P166" i="15"/>
  <c r="P196" i="15"/>
  <c r="P41" i="15"/>
  <c r="P82" i="15"/>
  <c r="P37" i="15"/>
  <c r="P70" i="15"/>
  <c r="P81" i="15"/>
  <c r="P167" i="15"/>
  <c r="O29" i="15" l="1"/>
  <c r="P28" i="15"/>
  <c r="P78" i="15"/>
  <c r="P158" i="15"/>
  <c r="P83" i="15"/>
  <c r="P153" i="15"/>
  <c r="P168" i="15"/>
  <c r="P200" i="15"/>
  <c r="P178" i="15"/>
  <c r="P25" i="15"/>
  <c r="P66" i="15"/>
  <c r="P126" i="15"/>
  <c r="P20" i="15"/>
  <c r="P71" i="15"/>
  <c r="O126" i="15"/>
  <c r="O66" i="15"/>
  <c r="O20" i="15"/>
  <c r="O78" i="15"/>
  <c r="O71" i="15"/>
  <c r="O168" i="15"/>
  <c r="O158" i="15"/>
  <c r="O178" i="15"/>
  <c r="O25" i="15"/>
  <c r="O83" i="15"/>
  <c r="O200" i="15"/>
  <c r="O153" i="15"/>
  <c r="M22" i="5"/>
  <c r="P221" i="15"/>
  <c r="C219" i="15"/>
  <c r="P217" i="15"/>
  <c r="C215" i="15"/>
  <c r="O204" i="15"/>
  <c r="C202" i="15"/>
  <c r="C194" i="15"/>
  <c r="P192" i="15"/>
  <c r="C190" i="15"/>
  <c r="C174" i="15"/>
  <c r="C164" i="15"/>
  <c r="C160" i="15"/>
  <c r="C155" i="15"/>
  <c r="C150" i="15"/>
  <c r="P138" i="15"/>
  <c r="C136" i="15"/>
  <c r="O134" i="15"/>
  <c r="C132" i="15"/>
  <c r="P130" i="15"/>
  <c r="C128" i="15"/>
  <c r="C123" i="15"/>
  <c r="P121" i="15"/>
  <c r="C119" i="15"/>
  <c r="P117" i="15"/>
  <c r="C115" i="15"/>
  <c r="P113" i="15"/>
  <c r="C111" i="15"/>
  <c r="P92" i="15"/>
  <c r="C90" i="15"/>
  <c r="P87" i="15"/>
  <c r="O87" i="15"/>
  <c r="C85" i="15"/>
  <c r="C74" i="15"/>
  <c r="C68" i="15"/>
  <c r="C63" i="15"/>
  <c r="C59" i="15"/>
  <c r="C54" i="15"/>
  <c r="C49" i="15"/>
  <c r="C45" i="15"/>
  <c r="C40" i="15"/>
  <c r="C36" i="15"/>
  <c r="C31" i="15"/>
  <c r="C27" i="15"/>
  <c r="C22" i="15"/>
  <c r="C17" i="15"/>
  <c r="C11" i="15"/>
  <c r="O15" i="15" l="1"/>
  <c r="P12" i="15"/>
  <c r="L40" i="5"/>
  <c r="M39" i="5"/>
  <c r="M40" i="5" s="1"/>
  <c r="L9" i="5"/>
  <c r="M8" i="5"/>
  <c r="M9" i="5" s="1"/>
  <c r="L29" i="5"/>
  <c r="L35" i="5" s="1"/>
  <c r="M28" i="5"/>
  <c r="M29" i="5" s="1"/>
  <c r="L44" i="5"/>
  <c r="M43" i="5"/>
  <c r="M44" i="5" s="1"/>
  <c r="M35" i="5"/>
  <c r="B100" i="15"/>
  <c r="A98" i="15" s="1"/>
  <c r="B225" i="15"/>
  <c r="A223" i="15" s="1"/>
  <c r="B231" i="15"/>
  <c r="A229" i="15" s="1"/>
  <c r="B143" i="15"/>
  <c r="A141" i="15" s="1"/>
  <c r="B29" i="15"/>
  <c r="A27" i="15" s="1"/>
  <c r="B178" i="15"/>
  <c r="A174" i="15" s="1"/>
  <c r="B25" i="15"/>
  <c r="A22" i="15" s="1"/>
  <c r="B96" i="15"/>
  <c r="A94" i="15" s="1"/>
  <c r="B210" i="15"/>
  <c r="A207" i="15" s="1"/>
  <c r="O38" i="15"/>
  <c r="O56" i="15"/>
  <c r="O51" i="15"/>
  <c r="O61" i="15"/>
  <c r="P47" i="15"/>
  <c r="O47" i="15"/>
  <c r="P204" i="15"/>
  <c r="B217" i="15"/>
  <c r="A215" i="15" s="1"/>
  <c r="B83" i="15"/>
  <c r="A80" i="15" s="1"/>
  <c r="B221" i="15"/>
  <c r="A219" i="15" s="1"/>
  <c r="O217" i="15"/>
  <c r="O221" i="15"/>
  <c r="O192" i="15"/>
  <c r="B200" i="15"/>
  <c r="A194" i="15" s="1"/>
  <c r="B204" i="15"/>
  <c r="A202" i="15" s="1"/>
  <c r="B192" i="15"/>
  <c r="A190" i="15" s="1"/>
  <c r="P162" i="15"/>
  <c r="B153" i="15"/>
  <c r="A150" i="15" s="1"/>
  <c r="B168" i="15"/>
  <c r="A164" i="15" s="1"/>
  <c r="P29" i="15"/>
  <c r="P134" i="15"/>
  <c r="B158" i="15"/>
  <c r="A155" i="15" s="1"/>
  <c r="B162" i="15"/>
  <c r="O130" i="15"/>
  <c r="B92" i="15"/>
  <c r="A90" i="15" s="1"/>
  <c r="B138" i="15"/>
  <c r="A136" i="15" s="1"/>
  <c r="O138" i="15"/>
  <c r="O92" i="15"/>
  <c r="B113" i="15"/>
  <c r="A111" i="15" s="1"/>
  <c r="B117" i="15"/>
  <c r="A115" i="15" s="1"/>
  <c r="O113" i="15"/>
  <c r="O117" i="15"/>
  <c r="B121" i="15"/>
  <c r="A119" i="15" s="1"/>
  <c r="B126" i="15"/>
  <c r="A123" i="15" s="1"/>
  <c r="B130" i="15"/>
  <c r="A128" i="15" s="1"/>
  <c r="O121" i="15"/>
  <c r="B134" i="15"/>
  <c r="A132" i="15" s="1"/>
  <c r="P34" i="15"/>
  <c r="P38" i="15"/>
  <c r="P56" i="15"/>
  <c r="B20" i="15"/>
  <c r="A17" i="15" s="1"/>
  <c r="B51" i="15"/>
  <c r="A49" i="15" s="1"/>
  <c r="B38" i="15"/>
  <c r="A36" i="15" s="1"/>
  <c r="B43" i="15"/>
  <c r="A40" i="15" s="1"/>
  <c r="P51" i="15"/>
  <c r="B56" i="15"/>
  <c r="A54" i="15" s="1"/>
  <c r="P61" i="15"/>
  <c r="B15" i="15"/>
  <c r="B47" i="15"/>
  <c r="A45" i="15" s="1"/>
  <c r="B61" i="15"/>
  <c r="A59" i="15" s="1"/>
  <c r="B71" i="15"/>
  <c r="A68" i="15" s="1"/>
  <c r="B78" i="15"/>
  <c r="A74" i="15" s="1"/>
  <c r="B87" i="15"/>
  <c r="B34" i="15"/>
  <c r="A31" i="15" s="1"/>
  <c r="B66" i="15"/>
  <c r="A63" i="15" s="1"/>
  <c r="C3" i="5"/>
  <c r="M25" i="5" l="1"/>
  <c r="P15" i="15"/>
  <c r="A160" i="15"/>
  <c r="P43" i="15"/>
  <c r="O43" i="15"/>
  <c r="O34" i="15"/>
  <c r="A11" i="15"/>
  <c r="A85" i="15"/>
  <c r="O162" i="15"/>
  <c r="L5" i="5" l="1"/>
  <c r="L19" i="5" s="1"/>
  <c r="L25" i="5" s="1"/>
  <c r="M4" i="5"/>
  <c r="M5" i="5" s="1"/>
  <c r="A3" i="5"/>
  <c r="M19" i="5" l="1"/>
  <c r="C62" i="5"/>
  <c r="C51" i="5"/>
  <c r="C21" i="5"/>
  <c r="C55" i="5"/>
  <c r="C46" i="5"/>
  <c r="C27" i="5"/>
  <c r="C7" i="5"/>
  <c r="C42" i="5"/>
  <c r="B25" i="5" l="1"/>
  <c r="A21" i="5" s="1"/>
  <c r="B40" i="5"/>
  <c r="A37" i="5" s="1"/>
  <c r="B35" i="5"/>
  <c r="A31" i="5" s="1"/>
  <c r="B19" i="5"/>
  <c r="A11" i="5" s="1"/>
  <c r="B9" i="5"/>
  <c r="A7" i="5" s="1"/>
  <c r="B68" i="5"/>
  <c r="A66" i="5" s="1"/>
  <c r="B49" i="5"/>
  <c r="A46" i="5" s="1"/>
  <c r="B64" i="5"/>
  <c r="A62" i="5" s="1"/>
  <c r="B44" i="5"/>
  <c r="A42" i="5" s="1"/>
  <c r="B29" i="5"/>
  <c r="A27" i="5" s="1"/>
  <c r="B60" i="5"/>
  <c r="A55" i="5" s="1"/>
  <c r="B53" i="5"/>
  <c r="A51" i="5" s="1"/>
</calcChain>
</file>

<file path=xl/sharedStrings.xml><?xml version="1.0" encoding="utf-8"?>
<sst xmlns="http://schemas.openxmlformats.org/spreadsheetml/2006/main" count="796" uniqueCount="401">
  <si>
    <t>L.p.</t>
  </si>
  <si>
    <t>Nazwa substancji czynnej</t>
  </si>
  <si>
    <t>Postać</t>
  </si>
  <si>
    <t>Dawka</t>
  </si>
  <si>
    <t>Zawartość opakowania</t>
  </si>
  <si>
    <t>J.m.</t>
  </si>
  <si>
    <t>Kod EAN lub inny kod odpowiadajacy kodowi EAN</t>
  </si>
  <si>
    <t>Cena netto</t>
  </si>
  <si>
    <t xml:space="preserve"> % VAT</t>
  </si>
  <si>
    <t>Cena brutto</t>
  </si>
  <si>
    <t>Wartość netto</t>
  </si>
  <si>
    <t>Wartość brutto</t>
  </si>
  <si>
    <t xml:space="preserve"> op.</t>
  </si>
  <si>
    <t>100mg</t>
  </si>
  <si>
    <t>op.</t>
  </si>
  <si>
    <t>0,5mg</t>
  </si>
  <si>
    <t>50mg</t>
  </si>
  <si>
    <t>4mg</t>
  </si>
  <si>
    <t>1 gram</t>
  </si>
  <si>
    <t>g</t>
  </si>
  <si>
    <t>500mg</t>
  </si>
  <si>
    <t>5mg</t>
  </si>
  <si>
    <t>56 szt.</t>
  </si>
  <si>
    <t>10mg</t>
  </si>
  <si>
    <t>tabl.</t>
  </si>
  <si>
    <t>Nazwa leku, preparatu</t>
  </si>
  <si>
    <t>j.m.</t>
  </si>
  <si>
    <t>fiol.</t>
  </si>
  <si>
    <t>C.68.; C.68.b.</t>
  </si>
  <si>
    <t>Rasburicasum</t>
  </si>
  <si>
    <t>1,5mg/ml</t>
  </si>
  <si>
    <t>C.011</t>
  </si>
  <si>
    <t>amp.-strzyk.</t>
  </si>
  <si>
    <t>Chlorambucilum</t>
  </si>
  <si>
    <t>2mg</t>
  </si>
  <si>
    <t>C.8</t>
  </si>
  <si>
    <t>Hydroxycarbamidum</t>
  </si>
  <si>
    <t>kaps.</t>
  </si>
  <si>
    <t>C.29</t>
  </si>
  <si>
    <t>Peginterferonum alfa-2a - amp.strzyk.</t>
  </si>
  <si>
    <t>0,09mg/0,5ml</t>
  </si>
  <si>
    <t>C.79a, C.79b</t>
  </si>
  <si>
    <t>0,135mg/0,5ml</t>
  </si>
  <si>
    <t>0,18mg/0,5ml</t>
  </si>
  <si>
    <t>Melphalanum</t>
  </si>
  <si>
    <t>tabl.powl.</t>
  </si>
  <si>
    <t>2 mg</t>
  </si>
  <si>
    <t>C.39</t>
  </si>
  <si>
    <t>Cladribinum - rotwór do infuzji</t>
  </si>
  <si>
    <t>10mg/10ml</t>
  </si>
  <si>
    <t>C.12</t>
  </si>
  <si>
    <t>Vincristini sulfas - roztwór do wstrzyknięć</t>
  </si>
  <si>
    <t>1mg/1ml</t>
  </si>
  <si>
    <t>C.61</t>
  </si>
  <si>
    <t>Bendamustinum h/chl. - proszek do sporządznia koncentratu do roztw. do infuzji</t>
  </si>
  <si>
    <t>C.67</t>
  </si>
  <si>
    <t>1mg</t>
  </si>
  <si>
    <t>Cytarabinum - roztw. do wstrzykiwań</t>
  </si>
  <si>
    <t>100mg/5ml</t>
  </si>
  <si>
    <t>C.14</t>
  </si>
  <si>
    <t>Doxorubicinum h/chl. - koncentrat do sporządzania roztworu do infuzji</t>
  </si>
  <si>
    <t>2mg/ml 100ml</t>
  </si>
  <si>
    <t>C.20</t>
  </si>
  <si>
    <t>2mg/ml 25ml</t>
  </si>
  <si>
    <t>Anagrelidum</t>
  </si>
  <si>
    <t>C.72</t>
  </si>
  <si>
    <t>Imatinibum</t>
  </si>
  <si>
    <t>400mg</t>
  </si>
  <si>
    <t>25mg</t>
  </si>
  <si>
    <t>Wysokość limitu finansowania (jeśli dotyczy)</t>
  </si>
  <si>
    <t>Obinutuzumabum - koncentrat do sporządzania roztworu do infuzji</t>
  </si>
  <si>
    <t>1000mg</t>
  </si>
  <si>
    <t>B.12; B.79</t>
  </si>
  <si>
    <t>Venetoclaxum</t>
  </si>
  <si>
    <t xml:space="preserve">tabl. powl. </t>
  </si>
  <si>
    <t>B.103</t>
  </si>
  <si>
    <t>15mg</t>
  </si>
  <si>
    <t>roztwór do wstrzykiwań</t>
  </si>
  <si>
    <t>tabl. powl.</t>
  </si>
  <si>
    <t>28 szt.</t>
  </si>
  <si>
    <t>kaps. twarde</t>
  </si>
  <si>
    <t>Razem</t>
  </si>
  <si>
    <t>30mg</t>
  </si>
  <si>
    <t>60mg</t>
  </si>
  <si>
    <t>90mg</t>
  </si>
  <si>
    <t xml:space="preserve">Pegfilgrastimum </t>
  </si>
  <si>
    <t>6mg/0,6ml</t>
  </si>
  <si>
    <t>C.010</t>
  </si>
  <si>
    <t>C.76</t>
  </si>
  <si>
    <t>B.70.</t>
  </si>
  <si>
    <t>Fiolka</t>
  </si>
  <si>
    <t>40mg/ml</t>
  </si>
  <si>
    <t>Amp.-Strz.</t>
  </si>
  <si>
    <t>Dexamethasonum</t>
  </si>
  <si>
    <t>implant doszklistkowy</t>
  </si>
  <si>
    <t>1 implant z aplikatorem</t>
  </si>
  <si>
    <t>Bevacizumabum - koncentrat do sporzadzania roztworu</t>
  </si>
  <si>
    <t>25mg/ml  4ml</t>
  </si>
  <si>
    <t>1 fiolka</t>
  </si>
  <si>
    <t xml:space="preserve">Cinacalcetum </t>
  </si>
  <si>
    <t>Tabl.powl.</t>
  </si>
  <si>
    <t>28 tabl.</t>
  </si>
  <si>
    <t xml:space="preserve">Toxinum botulinicum typum A ad iniectabile - proszek do sporządzenia roztworu do wstrzykiwań  </t>
  </si>
  <si>
    <t>500j.</t>
  </si>
  <si>
    <t>300j.</t>
  </si>
  <si>
    <t>Toxinum botulinicum typum A ad iniectabile - proszek do sporządzenia roztworu do wstrzykiwań</t>
  </si>
  <si>
    <t xml:space="preserve"> 100 jednostek Allergan</t>
  </si>
  <si>
    <t>Interferonum beta-1a - roztwór do wstrzykiwań</t>
  </si>
  <si>
    <t xml:space="preserve">Wstrzyk. </t>
  </si>
  <si>
    <t>30mcg/0,5ml</t>
  </si>
  <si>
    <t>4 wstrz.</t>
  </si>
  <si>
    <t>Amp.-strz.</t>
  </si>
  <si>
    <t>4 amp.-strz. + 4 igły</t>
  </si>
  <si>
    <t>Interferonum beta-1b - proszek i rozpuszczalnik do sporządzenia roztworu do wstrzykiwań</t>
  </si>
  <si>
    <t>Zestaw</t>
  </si>
  <si>
    <t>250mcg/1ml</t>
  </si>
  <si>
    <t>15 zest.</t>
  </si>
  <si>
    <t>Dimethylis fumaras</t>
  </si>
  <si>
    <t>Kaps.dojelit.twarda</t>
  </si>
  <si>
    <t>120mg</t>
  </si>
  <si>
    <t>14 kaps.</t>
  </si>
  <si>
    <t>240mg</t>
  </si>
  <si>
    <t>56 kaps.</t>
  </si>
  <si>
    <t>Teriflunomidum</t>
  </si>
  <si>
    <t>14mg</t>
  </si>
  <si>
    <t>Peginterferonum beta-1a  - roztwór do wstrzykiwań</t>
  </si>
  <si>
    <t>63mcg+94mcg</t>
  </si>
  <si>
    <t>2 amp.-strz. po 0,5ml</t>
  </si>
  <si>
    <t>125mcg</t>
  </si>
  <si>
    <t>Alemtuzumabum - koncentrat do sporządzenia roztworu do infuzji</t>
  </si>
  <si>
    <t>12mg/1,2ml</t>
  </si>
  <si>
    <t>Natalizumabum - koncentrat do sporządzania roztworu do infuzji</t>
  </si>
  <si>
    <t>Cladribinum</t>
  </si>
  <si>
    <t>Tabletka</t>
  </si>
  <si>
    <t>Ozanimodum</t>
  </si>
  <si>
    <t>Ponesimodum</t>
  </si>
  <si>
    <t>Siponimodum</t>
  </si>
  <si>
    <t>Risdiplamum</t>
  </si>
  <si>
    <t>Mepolizumabum</t>
  </si>
  <si>
    <t xml:space="preserve">100 mg </t>
  </si>
  <si>
    <t>1 amp. strzyk. 100mg</t>
  </si>
  <si>
    <t>Wstrzyk.</t>
  </si>
  <si>
    <t>1 wstrzykiwacz 100mg</t>
  </si>
  <si>
    <t>Benralizumab</t>
  </si>
  <si>
    <t>30 mg</t>
  </si>
  <si>
    <t>Pirfenidonum</t>
  </si>
  <si>
    <t>Tabletki powlekane</t>
  </si>
  <si>
    <t>267mg</t>
  </si>
  <si>
    <t>63 szt.</t>
  </si>
  <si>
    <t>252 szt.</t>
  </si>
  <si>
    <t>801mg</t>
  </si>
  <si>
    <t>84 szt.</t>
  </si>
  <si>
    <t>1 wstrzykiwacz</t>
  </si>
  <si>
    <t>Tocilizumabum - roztwór do wstrzykiwań</t>
  </si>
  <si>
    <t>162mg/ml</t>
  </si>
  <si>
    <t>4 amp.-strz.</t>
  </si>
  <si>
    <t>Baricitinibum</t>
  </si>
  <si>
    <t>35 szt.</t>
  </si>
  <si>
    <t>Etanerceptum - roztwór do wstrzykiwań</t>
  </si>
  <si>
    <t xml:space="preserve">4 wstrz. po 1 ml </t>
  </si>
  <si>
    <t>Amp.Strzyk.</t>
  </si>
  <si>
    <t xml:space="preserve">4 amp.strz. po 1 ml </t>
  </si>
  <si>
    <t>Tofacitinibum</t>
  </si>
  <si>
    <t>Upadacitinibum</t>
  </si>
  <si>
    <t>Iksekizumab - roztwór do wstrzykiwań</t>
  </si>
  <si>
    <t>80 mg/ml</t>
  </si>
  <si>
    <t>2 wstrzykiwacze po 1 ml</t>
  </si>
  <si>
    <t>Sekukinumab - roztwór do wstrzykiwań</t>
  </si>
  <si>
    <t>Amp.-strzyk. / Wstrz.</t>
  </si>
  <si>
    <t>150mg/ml</t>
  </si>
  <si>
    <t>2 amp.-strz.; 2 wstrz.</t>
  </si>
  <si>
    <t>Dupilumabum</t>
  </si>
  <si>
    <t>2 amp.-strzyk. 2 ml z osłonką na igłę</t>
  </si>
  <si>
    <t>1 wstrz.</t>
  </si>
  <si>
    <t>7 szt. (4 x 0,23 mg + 3 x 0,46mg)</t>
  </si>
  <si>
    <t>14 szt. (2 x 2 mg + 2 x 3 mg + 2 x 4 mg + 1 x 5 mg + 1 x 6 mg + 1 x 7 mg + 1 x 8 mg + 1 x 9 mg + 3 x 10 mg)</t>
  </si>
  <si>
    <t>12 szt.</t>
  </si>
  <si>
    <t>120 szt.</t>
  </si>
  <si>
    <t>1 but. po 80 ml</t>
  </si>
  <si>
    <t>Denosumab</t>
  </si>
  <si>
    <t>3 fiol.po 1,7 ml</t>
  </si>
  <si>
    <t>120 mg</t>
  </si>
  <si>
    <t>B.134</t>
  </si>
  <si>
    <t>tabl. o przedł. uwalnianiu</t>
  </si>
  <si>
    <t xml:space="preserve"> 15 mg</t>
  </si>
  <si>
    <t>progrma lekowy B.33.; B.35.; B.36.</t>
  </si>
  <si>
    <t>44mcg/0,5ml</t>
  </si>
  <si>
    <t>12 amp-strz. po 0,5ml</t>
  </si>
  <si>
    <t>Wkłady</t>
  </si>
  <si>
    <t>4 wkłady po 1,5ml</t>
  </si>
  <si>
    <t>1 amp. Strzyk</t>
  </si>
  <si>
    <t>wstrzykiwacz</t>
  </si>
  <si>
    <t>Immunoglobulinum humanum roztwór do infuzji 10%</t>
  </si>
  <si>
    <t>Fiolka / Butelka</t>
  </si>
  <si>
    <t>Ofatumumabum, roztwór do wstrzykiwań we wstrzykiwaczu</t>
  </si>
  <si>
    <t>20 mg</t>
  </si>
  <si>
    <t>2 + 3 + 4 + 5 + 6 + 7 + 8 + 9 + 10 mg</t>
  </si>
  <si>
    <t>0,23 + 0,46 mg</t>
  </si>
  <si>
    <t>0,92 mg</t>
  </si>
  <si>
    <t>0,25 mg</t>
  </si>
  <si>
    <t>proszek do sporządzania roztworu doustnego</t>
  </si>
  <si>
    <t>0,75 mg/ml</t>
  </si>
  <si>
    <t>Glatirameri acetas - roztwór do wstrzykiwań</t>
  </si>
  <si>
    <t>12 amp-strz. po 1 ml</t>
  </si>
  <si>
    <t>20mg/ml</t>
  </si>
  <si>
    <t>28 amp-strz. po 1 ml</t>
  </si>
  <si>
    <t xml:space="preserve">Cytostatyki różne </t>
  </si>
  <si>
    <t>Imatynib / Bendamustyna</t>
  </si>
  <si>
    <t>300 mg</t>
  </si>
  <si>
    <t>700µg</t>
  </si>
  <si>
    <t>1 fiol.</t>
  </si>
  <si>
    <t xml:space="preserve"> B.29</t>
  </si>
  <si>
    <t xml:space="preserve">Immunoglobulinum humanum 5% </t>
  </si>
  <si>
    <t>roztwór do infuzji</t>
  </si>
  <si>
    <t>1 g</t>
  </si>
  <si>
    <t xml:space="preserve"> B.67</t>
  </si>
  <si>
    <t>B.35.</t>
  </si>
  <si>
    <t>30 szt.</t>
  </si>
  <si>
    <t>tabletki powlekane</t>
  </si>
  <si>
    <t>100 mg</t>
  </si>
  <si>
    <t>B.37.</t>
  </si>
  <si>
    <t>1 amp.-strzyk.</t>
  </si>
  <si>
    <t>B.54.</t>
  </si>
  <si>
    <t>400 mg</t>
  </si>
  <si>
    <t>koncentrat do sporządzania roztworu do infuzji</t>
  </si>
  <si>
    <t>B.81.</t>
  </si>
  <si>
    <t>60 szt.</t>
  </si>
  <si>
    <t>21 szt.</t>
  </si>
  <si>
    <t>Luspaterceptum</t>
  </si>
  <si>
    <t xml:space="preserve"> proszek do sporządzania roztworu do wstrzykiwań</t>
  </si>
  <si>
    <t>25 mg</t>
  </si>
  <si>
    <t>B.142.</t>
  </si>
  <si>
    <t>75 mg</t>
  </si>
  <si>
    <t>B.14.</t>
  </si>
  <si>
    <t>NEUROLOGIA</t>
  </si>
  <si>
    <t>REUMATOLOGIA</t>
  </si>
  <si>
    <t>PULMONOLOGIA</t>
  </si>
  <si>
    <t>NEFROLOGIA</t>
  </si>
  <si>
    <t>HEMATOLOGIA</t>
  </si>
  <si>
    <t>OKULISTYKA</t>
  </si>
  <si>
    <t>0,5g/10ml</t>
  </si>
  <si>
    <t>roztwór do wstrzykiwań i infuzji</t>
  </si>
  <si>
    <t>Fluorouracilum</t>
  </si>
  <si>
    <t>C.70.a.; C.70.b.; C.70.c.; C.70.d.</t>
  </si>
  <si>
    <t>Mezylan imatynibu (tabletkę można podzielić na równe dawki - informacja wg ChPL)</t>
  </si>
  <si>
    <t>Mezylan imatynibu</t>
  </si>
  <si>
    <t>Lenalidomide</t>
  </si>
  <si>
    <t>GINEKOLOGIA</t>
  </si>
  <si>
    <t>Dostarlimabum</t>
  </si>
  <si>
    <t>1 fiol. 10 ml</t>
  </si>
  <si>
    <t>50 mg/ml</t>
  </si>
  <si>
    <t>B.148</t>
  </si>
  <si>
    <t>LECZENIE CHORYCH NA RAKA ENDOMETRIUM (ICD-10: C54)</t>
  </si>
  <si>
    <t>Anifrolumabum</t>
  </si>
  <si>
    <t>1 fiol. 2 ml</t>
  </si>
  <si>
    <t>B.70</t>
  </si>
  <si>
    <t xml:space="preserve"> B.28, B.57</t>
  </si>
  <si>
    <t xml:space="preserve"> B.28</t>
  </si>
  <si>
    <t xml:space="preserve"> B.102</t>
  </si>
  <si>
    <t xml:space="preserve"> B.33</t>
  </si>
  <si>
    <t xml:space="preserve"> B.33, B.35, B.36</t>
  </si>
  <si>
    <t xml:space="preserve"> B.33, B.35, B.36, B.82</t>
  </si>
  <si>
    <t xml:space="preserve">
B.47 B.35, B.82</t>
  </si>
  <si>
    <t xml:space="preserve"> B.35, B.36, B.47, B.82</t>
  </si>
  <si>
    <t xml:space="preserve"> B.44</t>
  </si>
  <si>
    <t xml:space="preserve"> B.45</t>
  </si>
  <si>
    <t xml:space="preserve"> B.87</t>
  </si>
  <si>
    <t xml:space="preserve"> B.39</t>
  </si>
  <si>
    <t>20 szt.</t>
  </si>
  <si>
    <t>100 szt.</t>
  </si>
  <si>
    <t>fiolka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</si>
  <si>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</si>
  <si>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</si>
  <si>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</si>
  <si>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</si>
  <si>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</si>
  <si>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</si>
  <si>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</si>
  <si>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</si>
  <si>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</si>
  <si>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</si>
  <si>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</si>
  <si>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</si>
  <si>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</si>
  <si>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</si>
  <si>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</si>
  <si>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</si>
  <si>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</si>
  <si>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Wysokość limitu finansowania</t>
  </si>
  <si>
    <t>B.79.</t>
  </si>
  <si>
    <t>B.29.</t>
  </si>
  <si>
    <t>B.150.</t>
  </si>
  <si>
    <t>1 fiol.po 10 ml</t>
  </si>
  <si>
    <t>B.44.</t>
  </si>
  <si>
    <t>B.47.</t>
  </si>
  <si>
    <t>1 fiol.po 100 ml</t>
  </si>
  <si>
    <t>B.39.</t>
  </si>
  <si>
    <t>B.33.</t>
  </si>
  <si>
    <t>Farycymab</t>
  </si>
  <si>
    <t>1 fiol.po 1 ml</t>
  </si>
  <si>
    <t>1 fiol.po 5 ml</t>
  </si>
  <si>
    <t>1 fiol.po 25 ml</t>
  </si>
  <si>
    <t>B.102.FM.</t>
  </si>
  <si>
    <t>1 amp.-strz.po 0,5 ml (+igła)</t>
  </si>
  <si>
    <t>B.87.</t>
  </si>
  <si>
    <t>Satralizumabum</t>
  </si>
  <si>
    <t>B.138.FM.</t>
  </si>
  <si>
    <t>5 fiol. (100 mg)</t>
  </si>
  <si>
    <t>5 fiol. (25 mg)</t>
  </si>
  <si>
    <t>25 szt.</t>
  </si>
  <si>
    <t>Fludarabini phosphas</t>
  </si>
  <si>
    <t>C.25.</t>
  </si>
  <si>
    <t>100 kaps. w butelce</t>
  </si>
  <si>
    <t>&lt;1&gt;C.70.a.; &lt;2&gt;C.70.b.; &lt;3&gt;C.70.c.; &lt;4&gt;C.70.d.</t>
  </si>
  <si>
    <t>&lt;1&gt;C.84.a.; &lt;2&gt;C.84.b.; &lt;3&gt;C.84.c.; &lt;4&gt;C.84.d.</t>
  </si>
  <si>
    <t>&lt;1&gt;C.84.a.; &lt;2&gt;C.84.c.; &lt;3&gt;C.84.d.</t>
  </si>
  <si>
    <t>3 fiol.po 1,5 mg (+ 3 amp. rozp.)</t>
  </si>
  <si>
    <t>18.</t>
  </si>
  <si>
    <t xml:space="preserve">Nazwa  handlowa wycenionego leku, postać,dawka, ilość w opakowaniu </t>
  </si>
  <si>
    <t>120 mg/ml</t>
  </si>
  <si>
    <t>3,5mg/1,4 ml</t>
  </si>
  <si>
    <t>Bortezomibum - roztw. do wstrzykiwań</t>
  </si>
  <si>
    <t>03.0001.402.02</t>
  </si>
  <si>
    <t>Leczenie chorych na rdzeniowy zanik mięśni (ICD-10: G12.0, G12.1)</t>
  </si>
  <si>
    <t>03.0001.438.02</t>
  </si>
  <si>
    <t>Leczenie pacjentów ze spektrum zapalenia nerwów wzrokowych i rdzenia kręgowego (NMOSD) (ICD-10: G36.0)</t>
  </si>
  <si>
    <t>B.28.</t>
  </si>
  <si>
    <t>03.0001.328.02</t>
  </si>
  <si>
    <t>Leczenie dystonii ogniskowych i połowiczego kurczu twarzy (ICD-10 G 24.3, G 24.4, G 24.5, G 24.8, G 51.3)</t>
  </si>
  <si>
    <t>03.0001.329.02</t>
  </si>
  <si>
    <t>Leczenie chorych na stwardnienie rozsiane (ICD-10: G35)</t>
  </si>
  <si>
    <t>B.57.</t>
  </si>
  <si>
    <t>03.0001.357.02</t>
  </si>
  <si>
    <t>B.67.</t>
  </si>
  <si>
    <t>03.0001.367.02</t>
  </si>
  <si>
    <t>Leczenie immunoglobulinami chorób neurologicznych (ICD-10: G61.8, G62.8, G63.1, G70, G04.8, G73.1, G73.2, G72.4, G61.0, G36.0, M33.0, M33.1, M33.2)</t>
  </si>
  <si>
    <t>03.0001.450.02</t>
  </si>
  <si>
    <t>Leczenie chorych z toczniem rumieniowatym układowym (TRU, SLE) (ICD-10: M32)</t>
  </si>
  <si>
    <t>03.0001.333.02</t>
  </si>
  <si>
    <t>Leczenie chorych z aktywną postacią reumatoidalnego zapalenia stawów i młodzieńczego idiopatycznego zapalenia stawów (ICD-10: M05, M06, M08)</t>
  </si>
  <si>
    <t>03.0001.335.02</t>
  </si>
  <si>
    <t>Leczenie chorych z łuszczycowym zapaleniem stawów (ŁZS) (ICD-10: L40.5, M07.1, M07.2, M07.3)</t>
  </si>
  <si>
    <t>B.36.</t>
  </si>
  <si>
    <t>03.0001.336.02</t>
  </si>
  <si>
    <t>Leczenie chorych z aktywną postacią zesztywniającego zapalenia stawów kręgosłupa (ZZSK) (ICD-10: M45)</t>
  </si>
  <si>
    <t>03.0001.347.02</t>
  </si>
  <si>
    <t>Leczenie chorych z umiarkowaną i ciężką postacią łuszczycy plackowatej (ICD-10: L40.0)</t>
  </si>
  <si>
    <t>B.75.</t>
  </si>
  <si>
    <t>03.0001.375.02</t>
  </si>
  <si>
    <t>Leczenie chorych na aktywną postać ziarniniakowatości z zapaleniem naczyń (GPA) lub mikroskopowe zapalenie naczyń (MPA) (ICD-10: M31.3, M31.8)</t>
  </si>
  <si>
    <t>B.82.</t>
  </si>
  <si>
    <t>03.0001.382.02</t>
  </si>
  <si>
    <t>Leczenie pacjentów z aktywną postacią spondyloartropatii (SpA) bez zmian radiograficznych charakterystycznych dla ZZSK (ICD-10: M46.8)</t>
  </si>
  <si>
    <t>B.135.</t>
  </si>
  <si>
    <t>03.0001.435.02</t>
  </si>
  <si>
    <t>Leczenie pacjentów z chorobą śródmiąższową płuc (ICD-10: D86, J67.0-J67.9, J84.1, J84.8, J84.9, J99.0, J99.1, M34)</t>
  </si>
  <si>
    <t>03.0001.344.02</t>
  </si>
  <si>
    <t>Leczenie chorych z ciężką postacią astmy (ICD-10: J45, J82)</t>
  </si>
  <si>
    <t>03.0001.387.02</t>
  </si>
  <si>
    <t>Leczenie idiopatycznego włóknienia płuc (ICD-10 J84.1)</t>
  </si>
  <si>
    <t>03.0001.337.02</t>
  </si>
  <si>
    <t>Leczenie niedokrwistości u chorych z przewlekłą niewydolnością nerek (ICD-10: N18)</t>
  </si>
  <si>
    <t>03.0001.339.02</t>
  </si>
  <si>
    <t>Leczenie wtórnej nadczynności przytarczyc u pacjentów leczonych nerkozastępczo dializami (ICD-10: N25.8)</t>
  </si>
  <si>
    <t>03.0001.314.02</t>
  </si>
  <si>
    <t>Leczenie chorych na przewlekłą białaczkę szpikową (ICD-10: C92.1)</t>
  </si>
  <si>
    <t>03.0001.442.02</t>
  </si>
  <si>
    <t>Leczenie dorosłych pacjentów z zespołami mielodysplastycznymi z towarzyszącą niedokrwistością zależną od transfuzji (ICD-10: D46.1)</t>
  </si>
  <si>
    <t>03.0001.354.02</t>
  </si>
  <si>
    <t>Leczenie chorych na szpiczaka plazmocytowego (ICD-10: C90.0)</t>
  </si>
  <si>
    <t>03.0001.379.02</t>
  </si>
  <si>
    <t>Leczenie chorych na przewlekłą białaczkę limfocytową (ICD-10: C91.1)</t>
  </si>
  <si>
    <t>03.0001.381.02</t>
  </si>
  <si>
    <t>Leczenie chorych na nowotwory mieloproliferacyjne Ph (-) (ICD-10: D45, D47.1)</t>
  </si>
  <si>
    <t>03.0001.370.02</t>
  </si>
  <si>
    <t>Leczenie pacjentów z chorobami siatkówki (ICD-10: H35.3, H36.0)</t>
  </si>
  <si>
    <t>op</t>
  </si>
  <si>
    <t>Leczenie pacjentów ze spastycznością kończyn z użyciem toksyny botulinowej typu A (ICD–10: I61, I63, I69, G35, G80, G82, G83, T90, T91)</t>
  </si>
  <si>
    <t>Program lekowy</t>
  </si>
  <si>
    <t>Program chemioterapii</t>
  </si>
  <si>
    <t>Kwas zolendronowy RTU</t>
  </si>
  <si>
    <t>Ilość zaoferowanych opakowań</t>
  </si>
  <si>
    <t>Ilość zamawianych opakowań</t>
  </si>
  <si>
    <t>Zawartość zaoferowanego opakowania</t>
  </si>
  <si>
    <t>Ilość zamawiana</t>
  </si>
  <si>
    <t>op po. 1, 4, 6 tabletek</t>
  </si>
  <si>
    <t>op. po 100 ml, 200 ml, 25 ml, 50 ml</t>
  </si>
  <si>
    <t>op. po 100 ml, 200 ml, 50 ml</t>
  </si>
  <si>
    <t>Uwaga:</t>
  </si>
  <si>
    <t>1 fiol po 300 mg/15ml lub 2 amp-strzyk. 150 mg/1 ml*</t>
  </si>
  <si>
    <t>300 mg (jako 1 fiolka lub 2 amp-strzyk)*</t>
  </si>
  <si>
    <t>*W zależności od potrzeb Zamawiającego</t>
  </si>
  <si>
    <t>Anagrelid</t>
  </si>
  <si>
    <t>Tezepelumabum</t>
  </si>
  <si>
    <t xml:space="preserve">210 mg / 1,91 ml </t>
  </si>
  <si>
    <t xml:space="preserve">1 amp. strzyk. </t>
  </si>
  <si>
    <t>10 mg</t>
  </si>
  <si>
    <t>Zolendronic acidum</t>
  </si>
  <si>
    <t xml:space="preserve"> 100 ml</t>
  </si>
  <si>
    <t>4mg/100ml</t>
  </si>
  <si>
    <t>1 worek RTU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</si>
</sst>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0_ ;\-0\ "/>
    <numFmt numFmtId="166" formatCode="&quot;Zadanie&quot;\ General"/>
  </numFmts>
  <fonts count="47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Arial CE"/>
      <charset val="238"/>
    </font>
    <font>
      <b/>
      <sz val="10"/>
      <color theme="1"/>
      <name val="Arial CE"/>
      <charset val="238"/>
    </font>
    <font>
      <b/>
      <sz val="10"/>
      <color theme="1"/>
      <name val="Czcionka tekstu podstawowego"/>
      <charset val="238"/>
    </font>
    <font>
      <sz val="10"/>
      <name val="MS Sans Serif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Czcionka tekstu podstawowego"/>
      <family val="2"/>
      <charset val="238"/>
    </font>
    <font>
      <sz val="9"/>
      <color theme="1"/>
      <name val="Arial CE"/>
      <charset val="238"/>
    </font>
    <font>
      <sz val="10"/>
      <color theme="1"/>
      <name val="Calibri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Czcionka tekstu podstawowego"/>
      <charset val="238"/>
    </font>
    <font>
      <sz val="11"/>
      <name val="Arial CE"/>
      <charset val="238"/>
    </font>
    <font>
      <sz val="11"/>
      <color rgb="FF000000"/>
      <name val="Calibri"/>
      <family val="2"/>
    </font>
    <font>
      <b/>
      <sz val="11"/>
      <name val="Arial CE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2"/>
      <name val="Arial CE"/>
      <charset val="238"/>
    </font>
    <font>
      <b/>
      <sz val="14"/>
      <color rgb="FFFF0000"/>
      <name val="Arial CE"/>
      <charset val="238"/>
    </font>
    <font>
      <b/>
      <sz val="14"/>
      <name val="Arial CE"/>
      <charset val="238"/>
    </font>
    <font>
      <sz val="11"/>
      <color rgb="FF000000"/>
      <name val="Arial CE"/>
      <charset val="238"/>
    </font>
    <font>
      <sz val="8"/>
      <color rgb="FF000000"/>
      <name val="Arial CE"/>
      <charset val="238"/>
    </font>
    <font>
      <sz val="10"/>
      <color rgb="FF000000"/>
      <name val="Arial CE"/>
      <charset val="238"/>
    </font>
    <font>
      <b/>
      <sz val="10"/>
      <color rgb="FFFF0000"/>
      <name val="Arial CE"/>
      <charset val="238"/>
    </font>
    <font>
      <b/>
      <sz val="11"/>
      <color rgb="FF000000"/>
      <name val="Arial CE"/>
      <charset val="238"/>
    </font>
    <font>
      <sz val="8"/>
      <name val="Arial CE"/>
      <charset val="238"/>
    </font>
    <font>
      <sz val="8"/>
      <color rgb="FF000000"/>
      <name val="Calibri"/>
      <family val="2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9"/>
      <color theme="1"/>
      <name val="Arial CE"/>
      <charset val="238"/>
    </font>
    <font>
      <sz val="11"/>
      <name val="Calibri"/>
      <family val="2"/>
      <charset val="238"/>
    </font>
    <font>
      <sz val="8"/>
      <name val="Calibri"/>
      <family val="2"/>
    </font>
    <font>
      <b/>
      <sz val="16"/>
      <name val="Arial CE"/>
      <charset val="238"/>
    </font>
    <font>
      <b/>
      <sz val="8"/>
      <name val="Arial CE"/>
      <charset val="238"/>
    </font>
    <font>
      <sz val="10"/>
      <name val="Calibri"/>
      <family val="2"/>
      <charset val="238"/>
      <scheme val="minor"/>
    </font>
    <font>
      <b/>
      <sz val="11"/>
      <color theme="1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0" tint="-4.9989318521683403E-2"/>
        <bgColor indexed="26"/>
      </patternFill>
    </fill>
  </fills>
  <borders count="3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</borders>
  <cellStyleXfs count="122">
    <xf numFmtId="0" fontId="0" fillId="0" borderId="0"/>
    <xf numFmtId="44" fontId="5" fillId="0" borderId="0" applyFill="0" applyBorder="0" applyAlignment="0" applyProtection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horizontal="centerContinuous"/>
    </xf>
    <xf numFmtId="44" fontId="2" fillId="0" borderId="0" applyFont="0" applyFill="0" applyBorder="0" applyAlignment="0" applyProtection="0"/>
    <xf numFmtId="164" fontId="5" fillId="0" borderId="0" applyFill="0" applyBorder="0" applyAlignment="0" applyProtection="0"/>
    <xf numFmtId="0" fontId="3" fillId="0" borderId="0"/>
    <xf numFmtId="0" fontId="11" fillId="0" borderId="0"/>
    <xf numFmtId="0" fontId="2" fillId="0" borderId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3" fillId="0" borderId="0">
      <alignment horizontal="left" vertical="top"/>
    </xf>
    <xf numFmtId="0" fontId="24" fillId="0" borderId="0">
      <alignment horizontal="left" vertical="top"/>
    </xf>
    <xf numFmtId="0" fontId="18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18" fillId="0" borderId="0">
      <alignment horizontal="right" vertical="top"/>
    </xf>
    <xf numFmtId="0" fontId="25" fillId="0" borderId="0">
      <alignment horizontal="center" vertical="top"/>
    </xf>
    <xf numFmtId="0" fontId="24" fillId="0" borderId="0">
      <alignment horizontal="left" vertical="top"/>
    </xf>
    <xf numFmtId="0" fontId="18" fillId="0" borderId="0">
      <alignment horizontal="left" vertical="top"/>
    </xf>
    <xf numFmtId="0" fontId="24" fillId="0" borderId="0">
      <alignment horizontal="left" vertical="top"/>
    </xf>
    <xf numFmtId="0" fontId="23" fillId="0" borderId="0">
      <alignment horizontal="center" vertical="center"/>
    </xf>
    <xf numFmtId="0" fontId="23" fillId="0" borderId="0">
      <alignment horizontal="left" vertical="center"/>
    </xf>
    <xf numFmtId="0" fontId="23" fillId="0" borderId="0">
      <alignment horizontal="right" vertical="center"/>
    </xf>
    <xf numFmtId="0" fontId="23" fillId="0" borderId="0">
      <alignment horizontal="right" vertical="center"/>
    </xf>
    <xf numFmtId="0" fontId="18" fillId="0" borderId="0">
      <alignment horizontal="left" vertical="top"/>
    </xf>
    <xf numFmtId="0" fontId="18" fillId="0" borderId="0">
      <alignment horizontal="right" vertical="top"/>
    </xf>
    <xf numFmtId="0" fontId="23" fillId="0" borderId="0">
      <alignment horizontal="right" vertical="center"/>
    </xf>
    <xf numFmtId="0" fontId="26" fillId="0" borderId="0">
      <alignment horizontal="left" vertical="top"/>
    </xf>
    <xf numFmtId="0" fontId="27" fillId="0" borderId="0">
      <alignment horizontal="left" vertical="top"/>
    </xf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  <xf numFmtId="0" fontId="21" fillId="0" borderId="0" applyBorder="0"/>
  </cellStyleXfs>
  <cellXfs count="4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9" fontId="8" fillId="0" borderId="2" xfId="7" applyNumberFormat="1" applyFont="1" applyBorder="1" applyAlignment="1" applyProtection="1">
      <alignment horizontal="center" vertical="center" wrapText="1" shrinkToFit="1"/>
      <protection locked="0"/>
    </xf>
    <xf numFmtId="4" fontId="4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2" xfId="7" applyFont="1" applyBorder="1" applyAlignment="1" applyProtection="1">
      <alignment horizontal="center" vertical="center" shrinkToFit="1"/>
      <protection locked="0"/>
    </xf>
    <xf numFmtId="0" fontId="8" fillId="0" borderId="2" xfId="33" applyFont="1" applyBorder="1" applyAlignment="1" applyProtection="1">
      <alignment horizontal="center" vertical="center" wrapText="1" shrinkToFit="1"/>
      <protection locked="0"/>
    </xf>
    <xf numFmtId="9" fontId="8" fillId="0" borderId="2" xfId="7" applyNumberFormat="1" applyFont="1" applyBorder="1" applyAlignment="1" applyProtection="1">
      <alignment horizontal="center" vertical="center" shrinkToFit="1"/>
      <protection locked="0"/>
    </xf>
    <xf numFmtId="0" fontId="8" fillId="0" borderId="2" xfId="7" applyFont="1" applyBorder="1" applyAlignment="1" applyProtection="1">
      <alignment horizontal="center" vertical="center" wrapText="1" shrinkToFit="1"/>
      <protection locked="0"/>
    </xf>
    <xf numFmtId="0" fontId="3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 shrinkToFit="1"/>
    </xf>
    <xf numFmtId="0" fontId="8" fillId="0" borderId="9" xfId="7" applyFont="1" applyBorder="1" applyAlignment="1" applyProtection="1">
      <alignment horizontal="center" vertical="center" shrinkToFit="1"/>
      <protection locked="0"/>
    </xf>
    <xf numFmtId="9" fontId="8" fillId="0" borderId="9" xfId="7" applyNumberFormat="1" applyFont="1" applyBorder="1" applyAlignment="1" applyProtection="1">
      <alignment horizontal="center" vertical="center" shrinkToFit="1"/>
      <protection locked="0"/>
    </xf>
    <xf numFmtId="0" fontId="8" fillId="0" borderId="9" xfId="33" applyFont="1" applyBorder="1" applyAlignment="1" applyProtection="1">
      <alignment horizontal="center" vertical="center" wrapText="1" shrinkToFit="1"/>
      <protection locked="0"/>
    </xf>
    <xf numFmtId="0" fontId="8" fillId="0" borderId="11" xfId="7" applyFont="1" applyBorder="1" applyAlignment="1" applyProtection="1">
      <alignment horizontal="center" vertical="center" wrapText="1" shrinkToFit="1"/>
      <protection locked="0"/>
    </xf>
    <xf numFmtId="1" fontId="8" fillId="0" borderId="11" xfId="7" applyNumberFormat="1" applyFont="1" applyBorder="1" applyAlignment="1" applyProtection="1">
      <alignment horizontal="center" vertical="center" wrapText="1" shrinkToFit="1"/>
      <protection locked="0"/>
    </xf>
    <xf numFmtId="1" fontId="8" fillId="0" borderId="2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9" fontId="0" fillId="0" borderId="13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9" fontId="0" fillId="0" borderId="15" xfId="0" applyNumberFormat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8" fillId="0" borderId="2" xfId="7" applyFont="1" applyBorder="1" applyAlignment="1" applyProtection="1">
      <alignment horizontal="center" vertical="center"/>
      <protection locked="0"/>
    </xf>
    <xf numFmtId="0" fontId="15" fillId="0" borderId="2" xfId="7" applyFont="1" applyBorder="1" applyAlignment="1" applyProtection="1">
      <alignment horizontal="center" vertical="center" shrinkToFit="1"/>
      <protection locked="0"/>
    </xf>
    <xf numFmtId="3" fontId="15" fillId="0" borderId="2" xfId="7" applyNumberFormat="1" applyFont="1" applyBorder="1" applyAlignment="1" applyProtection="1">
      <alignment horizontal="center" vertical="center" wrapText="1" shrinkToFit="1"/>
      <protection locked="0"/>
    </xf>
    <xf numFmtId="0" fontId="15" fillId="0" borderId="2" xfId="7" applyFont="1" applyBorder="1" applyAlignment="1" applyProtection="1">
      <alignment horizontal="center" vertical="center" wrapText="1" shrinkToFit="1"/>
      <protection locked="0"/>
    </xf>
    <xf numFmtId="0" fontId="4" fillId="0" borderId="2" xfId="0" applyFont="1" applyBorder="1" applyAlignment="1">
      <alignment horizontal="center" vertical="center" wrapText="1" shrinkToFit="1"/>
    </xf>
    <xf numFmtId="1" fontId="4" fillId="0" borderId="2" xfId="0" applyNumberFormat="1" applyFont="1" applyBorder="1" applyAlignment="1">
      <alignment horizontal="center" vertical="center" wrapText="1" shrinkToFit="1"/>
    </xf>
    <xf numFmtId="4" fontId="4" fillId="0" borderId="2" xfId="0" applyNumberFormat="1" applyFont="1" applyBorder="1" applyAlignment="1" applyProtection="1">
      <alignment horizontal="center" vertical="center" wrapText="1" shrinkToFit="1"/>
      <protection locked="0"/>
    </xf>
    <xf numFmtId="9" fontId="4" fillId="2" borderId="2" xfId="0" applyNumberFormat="1" applyFont="1" applyFill="1" applyBorder="1" applyAlignment="1" applyProtection="1">
      <alignment horizontal="center" vertical="center" wrapText="1" shrinkToFit="1"/>
      <protection locked="0"/>
    </xf>
    <xf numFmtId="4" fontId="4" fillId="2" borderId="2" xfId="0" applyNumberFormat="1" applyFont="1" applyFill="1" applyBorder="1" applyAlignment="1">
      <alignment horizontal="center" vertical="center" wrapText="1" shrinkToFit="1"/>
    </xf>
    <xf numFmtId="0" fontId="8" fillId="0" borderId="2" xfId="7" applyFont="1" applyBorder="1" applyAlignment="1">
      <alignment horizontal="center" vertical="center" wrapText="1" shrinkToFit="1"/>
    </xf>
    <xf numFmtId="3" fontId="8" fillId="0" borderId="2" xfId="7" applyNumberFormat="1" applyFont="1" applyBorder="1" applyAlignment="1" applyProtection="1">
      <alignment horizontal="center" vertical="center" wrapText="1" shrinkToFit="1"/>
      <protection locked="0"/>
    </xf>
    <xf numFmtId="0" fontId="0" fillId="0" borderId="2" xfId="0" applyBorder="1" applyAlignment="1" applyProtection="1">
      <alignment horizontal="center" vertical="center" wrapText="1" shrinkToFit="1"/>
      <protection locked="0"/>
    </xf>
    <xf numFmtId="0" fontId="4" fillId="0" borderId="8" xfId="0" applyFont="1" applyBorder="1" applyAlignment="1">
      <alignment vertical="center" wrapText="1" shrinkToFit="1"/>
    </xf>
    <xf numFmtId="3" fontId="8" fillId="0" borderId="2" xfId="7" applyNumberFormat="1" applyFont="1" applyBorder="1" applyAlignment="1">
      <alignment horizontal="center" vertical="center" wrapText="1" shrinkToFit="1"/>
    </xf>
    <xf numFmtId="4" fontId="12" fillId="0" borderId="2" xfId="33" applyNumberFormat="1" applyFont="1" applyBorder="1" applyAlignment="1">
      <alignment horizontal="right" vertical="center" wrapText="1" shrinkToFit="1"/>
    </xf>
    <xf numFmtId="3" fontId="8" fillId="0" borderId="2" xfId="33" applyNumberFormat="1" applyFont="1" applyBorder="1" applyAlignment="1" applyProtection="1">
      <alignment horizontal="center" vertical="center" wrapText="1" shrinkToFit="1"/>
      <protection locked="0"/>
    </xf>
    <xf numFmtId="0" fontId="8" fillId="0" borderId="2" xfId="33" applyFont="1" applyBorder="1" applyAlignment="1">
      <alignment horizontal="center" vertical="center" wrapText="1" shrinkToFit="1"/>
    </xf>
    <xf numFmtId="3" fontId="8" fillId="0" borderId="2" xfId="33" applyNumberFormat="1" applyFont="1" applyBorder="1" applyAlignment="1">
      <alignment horizontal="center" vertical="center" wrapText="1" shrinkToFit="1"/>
    </xf>
    <xf numFmtId="4" fontId="8" fillId="0" borderId="2" xfId="33" applyNumberFormat="1" applyFont="1" applyBorder="1" applyAlignment="1">
      <alignment horizontal="center" vertical="center" wrapText="1" shrinkToFit="1"/>
    </xf>
    <xf numFmtId="0" fontId="0" fillId="0" borderId="0" xfId="0" applyAlignment="1">
      <alignment wrapText="1"/>
    </xf>
    <xf numFmtId="1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7" applyFont="1" applyBorder="1" applyAlignment="1">
      <alignment horizontal="left" vertical="center" wrapText="1" shrinkToFit="1"/>
    </xf>
    <xf numFmtId="4" fontId="15" fillId="0" borderId="2" xfId="7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9" fontId="0" fillId="0" borderId="2" xfId="0" applyNumberFormat="1" applyBorder="1" applyAlignment="1" applyProtection="1">
      <alignment horizontal="center" vertical="center" wrapText="1"/>
      <protection locked="0"/>
    </xf>
    <xf numFmtId="0" fontId="8" fillId="0" borderId="10" xfId="7" applyFont="1" applyBorder="1" applyAlignment="1" applyProtection="1">
      <alignment horizontal="center" vertical="center" shrinkToFit="1"/>
      <protection locked="0"/>
    </xf>
    <xf numFmtId="0" fontId="8" fillId="0" borderId="5" xfId="33" applyFont="1" applyBorder="1" applyAlignment="1" applyProtection="1">
      <alignment horizontal="center" vertical="center" wrapText="1" shrinkToFit="1"/>
      <protection locked="0"/>
    </xf>
    <xf numFmtId="0" fontId="8" fillId="0" borderId="9" xfId="7" applyFont="1" applyBorder="1" applyAlignment="1" applyProtection="1">
      <alignment horizontal="center" vertical="center" wrapText="1" shrinkToFit="1"/>
      <protection locked="0"/>
    </xf>
    <xf numFmtId="1" fontId="8" fillId="0" borderId="9" xfId="7" applyNumberFormat="1" applyFont="1" applyBorder="1" applyAlignment="1" applyProtection="1">
      <alignment horizontal="center" vertical="center" wrapText="1" shrinkToFit="1"/>
      <protection locked="0"/>
    </xf>
    <xf numFmtId="3" fontId="4" fillId="5" borderId="2" xfId="0" applyNumberFormat="1" applyFont="1" applyFill="1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14" fillId="0" borderId="8" xfId="0" applyNumberFormat="1" applyFont="1" applyBorder="1" applyAlignment="1">
      <alignment vertical="center" wrapText="1"/>
    </xf>
    <xf numFmtId="0" fontId="4" fillId="0" borderId="16" xfId="7" applyFont="1" applyBorder="1" applyAlignment="1">
      <alignment horizontal="left" vertical="center" wrapText="1" shrinkToFit="1"/>
    </xf>
    <xf numFmtId="0" fontId="4" fillId="0" borderId="16" xfId="0" applyFont="1" applyBorder="1" applyAlignment="1">
      <alignment vertical="center" wrapText="1" shrinkToFit="1"/>
    </xf>
    <xf numFmtId="0" fontId="4" fillId="0" borderId="0" xfId="7" applyFont="1" applyAlignment="1">
      <alignment horizontal="left" vertical="center" wrapText="1" shrinkToFit="1"/>
    </xf>
    <xf numFmtId="0" fontId="4" fillId="0" borderId="0" xfId="0" applyFont="1" applyAlignment="1">
      <alignment vertical="center" wrapText="1" shrinkToFit="1"/>
    </xf>
    <xf numFmtId="1" fontId="4" fillId="0" borderId="4" xfId="0" applyNumberFormat="1" applyFont="1" applyBorder="1" applyAlignment="1">
      <alignment horizontal="center" vertical="center" wrapText="1" shrinkToFit="1"/>
    </xf>
    <xf numFmtId="4" fontId="4" fillId="0" borderId="3" xfId="0" applyNumberFormat="1" applyFont="1" applyBorder="1" applyAlignment="1" applyProtection="1">
      <alignment horizontal="center" vertical="center" wrapText="1" shrinkToFit="1"/>
      <protection locked="0"/>
    </xf>
    <xf numFmtId="4" fontId="8" fillId="0" borderId="16" xfId="7" applyNumberFormat="1" applyFont="1" applyBorder="1" applyAlignment="1">
      <alignment horizontal="center" vertical="center" wrapText="1" shrinkToFit="1"/>
    </xf>
    <xf numFmtId="4" fontId="8" fillId="0" borderId="2" xfId="7" applyNumberFormat="1" applyFont="1" applyBorder="1" applyAlignment="1">
      <alignment horizontal="center" vertical="center" wrapText="1" shrinkToFit="1"/>
    </xf>
    <xf numFmtId="0" fontId="5" fillId="0" borderId="16" xfId="7" applyBorder="1" applyAlignment="1">
      <alignment horizontal="left" vertical="center" wrapText="1" shrinkToFit="1"/>
    </xf>
    <xf numFmtId="4" fontId="0" fillId="3" borderId="16" xfId="7" applyNumberFormat="1" applyFont="1" applyFill="1" applyBorder="1" applyAlignment="1" applyProtection="1">
      <alignment horizontal="center" vertical="center" wrapText="1" shrinkToFit="1"/>
      <protection locked="0"/>
    </xf>
    <xf numFmtId="0" fontId="18" fillId="3" borderId="16" xfId="0" applyFont="1" applyFill="1" applyBorder="1" applyAlignment="1">
      <alignment vertical="center" wrapText="1" shrinkToFit="1"/>
    </xf>
    <xf numFmtId="0" fontId="0" fillId="0" borderId="16" xfId="0" applyBorder="1" applyAlignment="1">
      <alignment wrapText="1"/>
    </xf>
    <xf numFmtId="0" fontId="8" fillId="0" borderId="18" xfId="7" applyFont="1" applyBorder="1" applyAlignment="1" applyProtection="1">
      <alignment horizontal="center" vertical="center"/>
      <protection locked="0"/>
    </xf>
    <xf numFmtId="0" fontId="0" fillId="0" borderId="16" xfId="7" applyFont="1" applyBorder="1" applyAlignment="1" applyProtection="1">
      <alignment horizontal="center" vertical="center" wrapText="1" shrinkToFit="1"/>
      <protection locked="0"/>
    </xf>
    <xf numFmtId="3" fontId="8" fillId="0" borderId="16" xfId="7" applyNumberFormat="1" applyFont="1" applyBorder="1" applyAlignment="1" applyProtection="1">
      <alignment horizontal="center" vertical="center" wrapText="1" shrinkToFit="1"/>
      <protection locked="0"/>
    </xf>
    <xf numFmtId="4" fontId="7" fillId="0" borderId="16" xfId="0" applyNumberFormat="1" applyFont="1" applyBorder="1" applyAlignment="1">
      <alignment horizontal="right" vertical="center" wrapText="1"/>
    </xf>
    <xf numFmtId="9" fontId="8" fillId="0" borderId="16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16" xfId="7" applyNumberFormat="1" applyFont="1" applyBorder="1" applyAlignment="1" applyProtection="1">
      <alignment vertical="center" wrapText="1" shrinkToFit="1"/>
      <protection locked="0"/>
    </xf>
    <xf numFmtId="4" fontId="10" fillId="0" borderId="16" xfId="0" applyNumberFormat="1" applyFont="1" applyBorder="1" applyAlignment="1">
      <alignment vertical="center" wrapText="1"/>
    </xf>
    <xf numFmtId="4" fontId="15" fillId="5" borderId="2" xfId="7" applyNumberFormat="1" applyFont="1" applyFill="1" applyBorder="1" applyAlignment="1" applyProtection="1">
      <alignment horizontal="center" vertical="center" shrinkToFit="1"/>
      <protection locked="0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9" fontId="0" fillId="0" borderId="2" xfId="0" applyNumberFormat="1" applyBorder="1" applyAlignment="1" applyProtection="1">
      <alignment horizontal="center" vertical="center"/>
      <protection locked="0"/>
    </xf>
    <xf numFmtId="3" fontId="4" fillId="0" borderId="17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center" vertical="center" wrapText="1" shrinkToFit="1"/>
    </xf>
    <xf numFmtId="4" fontId="0" fillId="0" borderId="7" xfId="7" applyNumberFormat="1" applyFont="1" applyBorder="1" applyAlignment="1" applyProtection="1">
      <alignment vertical="center" wrapText="1" shrinkToFit="1"/>
      <protection locked="0"/>
    </xf>
    <xf numFmtId="4" fontId="19" fillId="0" borderId="7" xfId="0" applyNumberFormat="1" applyFont="1" applyBorder="1" applyAlignment="1">
      <alignment vertical="center" wrapText="1"/>
    </xf>
    <xf numFmtId="166" fontId="4" fillId="6" borderId="20" xfId="0" applyNumberFormat="1" applyFont="1" applyFill="1" applyBorder="1" applyAlignment="1">
      <alignment horizontal="left"/>
    </xf>
    <xf numFmtId="0" fontId="4" fillId="0" borderId="0" xfId="0" applyFont="1" applyAlignment="1">
      <alignment vertical="center"/>
    </xf>
    <xf numFmtId="4" fontId="14" fillId="0" borderId="0" xfId="0" applyNumberFormat="1" applyFont="1" applyAlignment="1">
      <alignment vertical="center" wrapText="1"/>
    </xf>
    <xf numFmtId="0" fontId="18" fillId="3" borderId="0" xfId="0" applyFont="1" applyFill="1" applyAlignment="1">
      <alignment vertical="center" wrapText="1" shrinkToFit="1"/>
    </xf>
    <xf numFmtId="0" fontId="22" fillId="6" borderId="19" xfId="0" applyFont="1" applyFill="1" applyBorder="1" applyAlignment="1">
      <alignment horizontal="left"/>
    </xf>
    <xf numFmtId="166" fontId="28" fillId="6" borderId="20" xfId="0" applyNumberFormat="1" applyFont="1" applyFill="1" applyBorder="1" applyAlignment="1">
      <alignment horizontal="left"/>
    </xf>
    <xf numFmtId="0" fontId="0" fillId="0" borderId="22" xfId="0" applyBorder="1" applyAlignment="1">
      <alignment wrapText="1"/>
    </xf>
    <xf numFmtId="0" fontId="8" fillId="0" borderId="9" xfId="7" applyFont="1" applyBorder="1" applyAlignment="1" applyProtection="1">
      <alignment horizontal="center" vertical="center"/>
      <protection locked="0"/>
    </xf>
    <xf numFmtId="0" fontId="8" fillId="0" borderId="9" xfId="7" applyFont="1" applyBorder="1" applyAlignment="1">
      <alignment horizontal="center" vertical="center" wrapText="1" shrinkToFit="1"/>
    </xf>
    <xf numFmtId="0" fontId="0" fillId="0" borderId="9" xfId="7" applyFont="1" applyBorder="1" applyAlignment="1" applyProtection="1">
      <alignment horizontal="center" vertical="center" wrapText="1" shrinkToFit="1"/>
      <protection locked="0"/>
    </xf>
    <xf numFmtId="3" fontId="8" fillId="0" borderId="9" xfId="7" applyNumberFormat="1" applyFont="1" applyBorder="1" applyAlignment="1" applyProtection="1">
      <alignment horizontal="center" vertical="center" wrapText="1" shrinkToFit="1"/>
      <protection locked="0"/>
    </xf>
    <xf numFmtId="4" fontId="8" fillId="0" borderId="9" xfId="7" applyNumberFormat="1" applyFont="1" applyBorder="1" applyAlignment="1">
      <alignment horizontal="center" vertical="center" wrapText="1" shrinkToFit="1"/>
    </xf>
    <xf numFmtId="0" fontId="16" fillId="0" borderId="23" xfId="7" applyFont="1" applyBorder="1" applyAlignment="1">
      <alignment horizontal="center" vertical="center" wrapText="1" shrinkToFit="1"/>
    </xf>
    <xf numFmtId="1" fontId="17" fillId="0" borderId="23" xfId="34" applyNumberFormat="1" applyFont="1" applyFill="1" applyBorder="1" applyAlignment="1">
      <alignment horizontal="center" vertical="center" wrapText="1"/>
    </xf>
    <xf numFmtId="0" fontId="8" fillId="0" borderId="19" xfId="7" applyFont="1" applyBorder="1" applyAlignment="1" applyProtection="1">
      <alignment horizontal="center" vertical="center"/>
      <protection locked="0"/>
    </xf>
    <xf numFmtId="0" fontId="4" fillId="0" borderId="20" xfId="7" applyFont="1" applyBorder="1" applyAlignment="1">
      <alignment horizontal="left" vertical="center" wrapText="1" shrinkToFit="1"/>
    </xf>
    <xf numFmtId="0" fontId="4" fillId="0" borderId="20" xfId="0" applyFont="1" applyBorder="1" applyAlignment="1">
      <alignment vertical="center" wrapText="1" shrinkToFit="1"/>
    </xf>
    <xf numFmtId="0" fontId="0" fillId="0" borderId="20" xfId="7" applyFont="1" applyBorder="1" applyAlignment="1" applyProtection="1">
      <alignment horizontal="center" vertical="center" wrapText="1" shrinkToFit="1"/>
      <protection locked="0"/>
    </xf>
    <xf numFmtId="3" fontId="8" fillId="0" borderId="20" xfId="7" applyNumberFormat="1" applyFont="1" applyBorder="1" applyAlignment="1" applyProtection="1">
      <alignment horizontal="center" vertical="center" wrapText="1" shrinkToFit="1"/>
      <protection locked="0"/>
    </xf>
    <xf numFmtId="4" fontId="8" fillId="0" borderId="20" xfId="7" applyNumberFormat="1" applyFont="1" applyBorder="1" applyAlignment="1">
      <alignment horizontal="center" vertical="center" wrapText="1" shrinkToFit="1"/>
    </xf>
    <xf numFmtId="4" fontId="7" fillId="0" borderId="20" xfId="0" applyNumberFormat="1" applyFont="1" applyBorder="1" applyAlignment="1">
      <alignment horizontal="right" vertical="center" wrapText="1"/>
    </xf>
    <xf numFmtId="9" fontId="8" fillId="0" borderId="20" xfId="7" applyNumberFormat="1" applyFont="1" applyBorder="1" applyAlignment="1" applyProtection="1">
      <alignment horizontal="center" vertical="center" wrapText="1" shrinkToFit="1"/>
      <protection locked="0"/>
    </xf>
    <xf numFmtId="4" fontId="0" fillId="0" borderId="20" xfId="7" applyNumberFormat="1" applyFont="1" applyBorder="1" applyAlignment="1" applyProtection="1">
      <alignment vertical="center" wrapText="1" shrinkToFit="1"/>
      <protection locked="0"/>
    </xf>
    <xf numFmtId="0" fontId="5" fillId="0" borderId="20" xfId="7" applyBorder="1" applyAlignment="1">
      <alignment horizontal="left" vertical="center" wrapText="1" shrinkToFit="1"/>
    </xf>
    <xf numFmtId="4" fontId="0" fillId="3" borderId="20" xfId="7" applyNumberFormat="1" applyFont="1" applyFill="1" applyBorder="1" applyAlignment="1" applyProtection="1">
      <alignment horizontal="center" vertical="center" wrapText="1" shrinkToFit="1"/>
      <protection locked="0"/>
    </xf>
    <xf numFmtId="0" fontId="16" fillId="0" borderId="20" xfId="7" applyFont="1" applyBorder="1" applyAlignment="1">
      <alignment horizontal="center" vertical="center" wrapText="1" shrinkToFit="1"/>
    </xf>
    <xf numFmtId="1" fontId="17" fillId="0" borderId="20" xfId="34" applyNumberFormat="1" applyFont="1" applyFill="1" applyBorder="1" applyAlignment="1">
      <alignment horizontal="center" vertical="center" wrapText="1"/>
    </xf>
    <xf numFmtId="0" fontId="8" fillId="0" borderId="17" xfId="33" applyFont="1" applyBorder="1" applyAlignment="1" applyProtection="1">
      <alignment horizontal="center" vertical="center" wrapText="1" shrinkToFit="1"/>
      <protection locked="0"/>
    </xf>
    <xf numFmtId="0" fontId="8" fillId="0" borderId="17" xfId="7" applyFont="1" applyBorder="1" applyAlignment="1" applyProtection="1">
      <alignment horizontal="center" vertical="center" wrapText="1" shrinkToFit="1"/>
      <protection locked="0"/>
    </xf>
    <xf numFmtId="1" fontId="8" fillId="0" borderId="17" xfId="7" applyNumberFormat="1" applyFont="1" applyBorder="1" applyAlignment="1" applyProtection="1">
      <alignment horizontal="center" vertical="center" wrapText="1" shrinkToFit="1"/>
      <protection locked="0"/>
    </xf>
    <xf numFmtId="9" fontId="8" fillId="0" borderId="17" xfId="7" applyNumberFormat="1" applyFont="1" applyBorder="1" applyAlignment="1" applyProtection="1">
      <alignment horizontal="center" vertical="center" shrinkToFit="1"/>
      <protection locked="0"/>
    </xf>
    <xf numFmtId="0" fontId="8" fillId="0" borderId="17" xfId="7" applyFont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22" fillId="6" borderId="19" xfId="0" applyFont="1" applyFill="1" applyBorder="1" applyAlignment="1">
      <alignment horizontal="left" vertical="center"/>
    </xf>
    <xf numFmtId="166" fontId="4" fillId="6" borderId="20" xfId="0" applyNumberFormat="1" applyFont="1" applyFill="1" applyBorder="1" applyAlignment="1">
      <alignment horizontal="left" vertical="center"/>
    </xf>
    <xf numFmtId="166" fontId="28" fillId="6" borderId="20" xfId="0" applyNumberFormat="1" applyFont="1" applyFill="1" applyBorder="1" applyAlignment="1">
      <alignment horizontal="left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1" fontId="4" fillId="0" borderId="2" xfId="0" applyNumberFormat="1" applyFont="1" applyBorder="1" applyAlignment="1">
      <alignment horizontal="center" vertical="center" wrapText="1"/>
    </xf>
    <xf numFmtId="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2" xfId="0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 wrapText="1"/>
    </xf>
    <xf numFmtId="0" fontId="4" fillId="0" borderId="18" xfId="0" applyFont="1" applyBorder="1" applyAlignment="1">
      <alignment vertical="center"/>
    </xf>
    <xf numFmtId="0" fontId="4" fillId="0" borderId="16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4" fontId="4" fillId="0" borderId="0" xfId="0" applyNumberFormat="1" applyFont="1" applyAlignment="1" applyProtection="1">
      <alignment horizontal="right" vertical="center" wrapText="1"/>
      <protection locked="0"/>
    </xf>
    <xf numFmtId="4" fontId="4" fillId="0" borderId="0" xfId="0" applyNumberFormat="1" applyFont="1" applyAlignment="1">
      <alignment horizontal="right" vertical="center" wrapText="1"/>
    </xf>
    <xf numFmtId="165" fontId="0" fillId="0" borderId="2" xfId="1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9" fontId="0" fillId="0" borderId="1" xfId="0" applyNumberFormat="1" applyBorder="1" applyAlignment="1" applyProtection="1">
      <alignment horizontal="center" vertical="center" wrapText="1"/>
      <protection locked="0"/>
    </xf>
    <xf numFmtId="3" fontId="8" fillId="0" borderId="2" xfId="0" applyNumberFormat="1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 wrapText="1"/>
    </xf>
    <xf numFmtId="0" fontId="31" fillId="0" borderId="0" xfId="49" applyFont="1" applyBorder="1" applyAlignment="1">
      <alignment vertical="center" wrapText="1"/>
    </xf>
    <xf numFmtId="4" fontId="4" fillId="0" borderId="16" xfId="0" applyNumberFormat="1" applyFont="1" applyBorder="1" applyAlignment="1" applyProtection="1">
      <alignment horizontal="right" vertical="center" wrapText="1"/>
      <protection locked="0"/>
    </xf>
    <xf numFmtId="4" fontId="4" fillId="0" borderId="16" xfId="0" applyNumberFormat="1" applyFont="1" applyBorder="1" applyAlignment="1">
      <alignment horizontal="right" vertical="center" wrapText="1"/>
    </xf>
    <xf numFmtId="0" fontId="22" fillId="6" borderId="25" xfId="0" applyFont="1" applyFill="1" applyBorder="1" applyAlignment="1">
      <alignment horizontal="left" vertical="center"/>
    </xf>
    <xf numFmtId="166" fontId="4" fillId="6" borderId="26" xfId="0" applyNumberFormat="1" applyFont="1" applyFill="1" applyBorder="1" applyAlignment="1">
      <alignment horizontal="center" vertical="center"/>
    </xf>
    <xf numFmtId="166" fontId="28" fillId="6" borderId="26" xfId="0" applyNumberFormat="1" applyFont="1" applyFill="1" applyBorder="1" applyAlignment="1">
      <alignment horizontal="left" vertical="center"/>
    </xf>
    <xf numFmtId="166" fontId="4" fillId="6" borderId="26" xfId="0" applyNumberFormat="1" applyFont="1" applyFill="1" applyBorder="1" applyAlignment="1">
      <alignment horizontal="left" vertical="center"/>
    </xf>
    <xf numFmtId="166" fontId="0" fillId="6" borderId="26" xfId="0" applyNumberFormat="1" applyFill="1" applyBorder="1" applyAlignment="1">
      <alignment horizontal="left" vertical="center"/>
    </xf>
    <xf numFmtId="166" fontId="4" fillId="6" borderId="26" xfId="0" applyNumberFormat="1" applyFont="1" applyFill="1" applyBorder="1" applyAlignment="1">
      <alignment vertical="center"/>
    </xf>
    <xf numFmtId="9" fontId="5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vertical="center"/>
    </xf>
    <xf numFmtId="0" fontId="4" fillId="0" borderId="23" xfId="0" applyFont="1" applyBorder="1" applyAlignment="1">
      <alignment vertical="center" wrapText="1" shrinkToFit="1"/>
    </xf>
    <xf numFmtId="0" fontId="4" fillId="0" borderId="23" xfId="0" applyFont="1" applyBorder="1" applyAlignment="1">
      <alignment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 applyProtection="1">
      <alignment horizontal="center" vertical="center" wrapText="1"/>
      <protection locked="0"/>
    </xf>
    <xf numFmtId="3" fontId="6" fillId="5" borderId="2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Alignment="1" applyProtection="1">
      <alignment horizontal="center" vertical="center" wrapText="1"/>
      <protection locked="0"/>
    </xf>
    <xf numFmtId="4" fontId="4" fillId="0" borderId="0" xfId="0" applyNumberFormat="1" applyFont="1" applyAlignment="1">
      <alignment horizontal="center" vertical="center" wrapText="1"/>
    </xf>
    <xf numFmtId="0" fontId="24" fillId="0" borderId="2" xfId="88" applyFont="1" applyBorder="1" applyAlignment="1">
      <alignment horizontal="center" vertical="center" wrapText="1"/>
    </xf>
    <xf numFmtId="166" fontId="4" fillId="6" borderId="20" xfId="0" applyNumberFormat="1" applyFont="1" applyFill="1" applyBorder="1" applyAlignment="1">
      <alignment horizontal="center" vertical="center"/>
    </xf>
    <xf numFmtId="166" fontId="4" fillId="6" borderId="20" xfId="0" applyNumberFormat="1" applyFont="1" applyFill="1" applyBorder="1" applyAlignment="1">
      <alignment vertical="center"/>
    </xf>
    <xf numFmtId="44" fontId="6" fillId="0" borderId="17" xfId="0" applyNumberFormat="1" applyFont="1" applyBorder="1" applyAlignment="1">
      <alignment horizontal="center" vertical="center" wrapText="1"/>
    </xf>
    <xf numFmtId="0" fontId="30" fillId="5" borderId="0" xfId="0" applyFont="1" applyFill="1" applyAlignment="1">
      <alignment vertical="center"/>
    </xf>
    <xf numFmtId="0" fontId="0" fillId="4" borderId="0" xfId="0" applyFill="1"/>
    <xf numFmtId="0" fontId="30" fillId="4" borderId="0" xfId="0" applyFont="1" applyFill="1" applyAlignment="1">
      <alignment vertical="center"/>
    </xf>
    <xf numFmtId="0" fontId="29" fillId="7" borderId="0" xfId="0" applyFont="1" applyFill="1" applyAlignment="1">
      <alignment vertical="center"/>
    </xf>
    <xf numFmtId="0" fontId="30" fillId="7" borderId="0" xfId="0" applyFont="1" applyFill="1" applyAlignment="1">
      <alignment vertical="center"/>
    </xf>
    <xf numFmtId="0" fontId="0" fillId="7" borderId="0" xfId="0" applyFill="1" applyAlignment="1">
      <alignment vertical="center"/>
    </xf>
    <xf numFmtId="0" fontId="22" fillId="7" borderId="0" xfId="0" applyFont="1" applyFill="1" applyAlignment="1">
      <alignment vertical="center"/>
    </xf>
    <xf numFmtId="0" fontId="20" fillId="7" borderId="0" xfId="0" applyFont="1" applyFill="1" applyAlignment="1">
      <alignment vertical="center"/>
    </xf>
    <xf numFmtId="1" fontId="34" fillId="0" borderId="20" xfId="34" applyNumberFormat="1" applyFont="1" applyFill="1" applyBorder="1" applyAlignment="1">
      <alignment horizontal="center" vertical="center" wrapText="1"/>
    </xf>
    <xf numFmtId="0" fontId="8" fillId="0" borderId="20" xfId="7" applyFont="1" applyBorder="1" applyAlignment="1">
      <alignment horizontal="center" vertical="center" wrapText="1" shrinkToFit="1"/>
    </xf>
    <xf numFmtId="0" fontId="0" fillId="0" borderId="20" xfId="7" applyFont="1" applyBorder="1" applyAlignment="1">
      <alignment horizontal="center" vertical="center" wrapText="1" shrinkToFit="1"/>
    </xf>
    <xf numFmtId="4" fontId="0" fillId="0" borderId="20" xfId="7" applyNumberFormat="1" applyFont="1" applyBorder="1" applyAlignment="1" applyProtection="1">
      <alignment horizontal="center" vertical="center" wrapText="1" shrinkToFit="1"/>
      <protection locked="0"/>
    </xf>
    <xf numFmtId="4" fontId="8" fillId="0" borderId="20" xfId="0" applyNumberFormat="1" applyFont="1" applyBorder="1" applyAlignment="1">
      <alignment horizontal="center" vertical="center" wrapText="1"/>
    </xf>
    <xf numFmtId="3" fontId="9" fillId="0" borderId="2" xfId="7" applyNumberFormat="1" applyFont="1" applyBorder="1" applyAlignment="1" applyProtection="1">
      <alignment horizontal="center" vertical="center" wrapText="1" shrinkToFit="1"/>
      <protection locked="0"/>
    </xf>
    <xf numFmtId="0" fontId="4" fillId="6" borderId="1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3" fillId="0" borderId="2" xfId="120" applyFont="1" applyBorder="1" applyAlignment="1">
      <alignment horizontal="center" vertical="center"/>
    </xf>
    <xf numFmtId="0" fontId="4" fillId="6" borderId="25" xfId="0" applyFont="1" applyFill="1" applyBorder="1" applyAlignment="1">
      <alignment horizontal="left" vertical="center"/>
    </xf>
    <xf numFmtId="0" fontId="8" fillId="0" borderId="23" xfId="7" applyFont="1" applyBorder="1" applyAlignment="1">
      <alignment horizontal="center" vertical="center" wrapText="1" shrinkToFit="1"/>
    </xf>
    <xf numFmtId="0" fontId="33" fillId="0" borderId="2" xfId="121" applyFont="1" applyBorder="1" applyAlignment="1">
      <alignment horizontal="center" vertical="center"/>
    </xf>
    <xf numFmtId="0" fontId="29" fillId="5" borderId="0" xfId="0" applyFont="1" applyFill="1" applyAlignment="1">
      <alignment vertical="center"/>
    </xf>
    <xf numFmtId="0" fontId="0" fillId="5" borderId="0" xfId="0" applyFill="1" applyAlignment="1">
      <alignment vertical="center"/>
    </xf>
    <xf numFmtId="0" fontId="4" fillId="5" borderId="0" xfId="0" applyFont="1" applyFill="1" applyAlignment="1">
      <alignment vertical="center" wrapText="1"/>
    </xf>
    <xf numFmtId="4" fontId="4" fillId="5" borderId="0" xfId="0" applyNumberFormat="1" applyFont="1" applyFill="1" applyAlignment="1" applyProtection="1">
      <alignment horizontal="right" vertical="center" wrapText="1"/>
      <protection locked="0"/>
    </xf>
    <xf numFmtId="4" fontId="4" fillId="5" borderId="0" xfId="0" applyNumberFormat="1" applyFont="1" applyFill="1" applyAlignment="1">
      <alignment horizontal="right" vertical="center" wrapText="1"/>
    </xf>
    <xf numFmtId="0" fontId="29" fillId="8" borderId="0" xfId="0" applyFont="1" applyFill="1" applyAlignment="1">
      <alignment vertical="center"/>
    </xf>
    <xf numFmtId="0" fontId="30" fillId="8" borderId="0" xfId="0" applyFont="1" applyFill="1" applyAlignment="1">
      <alignment vertical="center"/>
    </xf>
    <xf numFmtId="0" fontId="0" fillId="8" borderId="0" xfId="0" applyFill="1" applyAlignment="1">
      <alignment vertical="center"/>
    </xf>
    <xf numFmtId="0" fontId="29" fillId="9" borderId="0" xfId="0" applyFont="1" applyFill="1" applyAlignment="1">
      <alignment vertical="center"/>
    </xf>
    <xf numFmtId="0" fontId="30" fillId="9" borderId="0" xfId="0" applyFont="1" applyFill="1" applyAlignment="1">
      <alignment vertical="center"/>
    </xf>
    <xf numFmtId="0" fontId="0" fillId="9" borderId="0" xfId="0" applyFill="1" applyAlignment="1">
      <alignment vertical="center"/>
    </xf>
    <xf numFmtId="0" fontId="29" fillId="10" borderId="0" xfId="0" applyFont="1" applyFill="1" applyAlignment="1">
      <alignment vertical="center"/>
    </xf>
    <xf numFmtId="0" fontId="30" fillId="10" borderId="0" xfId="0" applyFont="1" applyFill="1" applyAlignment="1">
      <alignment vertical="center"/>
    </xf>
    <xf numFmtId="0" fontId="0" fillId="10" borderId="0" xfId="0" applyFill="1" applyAlignment="1">
      <alignment vertical="center"/>
    </xf>
    <xf numFmtId="0" fontId="29" fillId="11" borderId="0" xfId="0" applyFont="1" applyFill="1" applyAlignment="1">
      <alignment vertical="center"/>
    </xf>
    <xf numFmtId="0" fontId="30" fillId="11" borderId="0" xfId="0" applyFont="1" applyFill="1" applyAlignment="1">
      <alignment vertical="center"/>
    </xf>
    <xf numFmtId="1" fontId="0" fillId="0" borderId="12" xfId="0" applyNumberFormat="1" applyBorder="1" applyAlignment="1">
      <alignment horizontal="center" vertical="center" wrapText="1"/>
    </xf>
    <xf numFmtId="1" fontId="0" fillId="0" borderId="14" xfId="0" applyNumberFormat="1" applyBorder="1" applyAlignment="1">
      <alignment horizontal="center" vertical="center" wrapText="1"/>
    </xf>
    <xf numFmtId="166" fontId="0" fillId="6" borderId="26" xfId="0" applyNumberFormat="1" applyFill="1" applyBorder="1" applyAlignment="1">
      <alignment horizontal="center" vertical="center"/>
    </xf>
    <xf numFmtId="0" fontId="35" fillId="0" borderId="0" xfId="53" applyFont="1" applyAlignment="1">
      <alignment vertical="center" wrapText="1"/>
    </xf>
    <xf numFmtId="0" fontId="30" fillId="11" borderId="0" xfId="0" applyFont="1" applyFill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0" xfId="7" applyFont="1" applyBorder="1" applyAlignment="1">
      <alignment vertical="center" wrapText="1" shrinkToFit="1"/>
    </xf>
    <xf numFmtId="0" fontId="4" fillId="0" borderId="16" xfId="7" applyFont="1" applyBorder="1" applyAlignment="1">
      <alignment vertical="center" wrapText="1" shrinkToFit="1"/>
    </xf>
    <xf numFmtId="0" fontId="4" fillId="0" borderId="0" xfId="7" applyFont="1" applyAlignment="1">
      <alignment vertical="center" wrapText="1" shrinkToFi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9" fillId="0" borderId="2" xfId="0" applyFont="1" applyBorder="1" applyAlignment="1">
      <alignment vertical="center" wrapText="1"/>
    </xf>
    <xf numFmtId="0" fontId="18" fillId="0" borderId="2" xfId="87" applyFont="1" applyBorder="1" applyAlignment="1">
      <alignment vertical="center"/>
    </xf>
    <xf numFmtId="0" fontId="4" fillId="0" borderId="0" xfId="0" applyFont="1"/>
    <xf numFmtId="0" fontId="35" fillId="0" borderId="0" xfId="49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9" fillId="0" borderId="11" xfId="7" applyFont="1" applyBorder="1" applyAlignment="1" applyProtection="1">
      <alignment vertical="center" wrapText="1" shrinkToFit="1"/>
      <protection locked="0"/>
    </xf>
    <xf numFmtId="0" fontId="4" fillId="0" borderId="23" xfId="7" applyFont="1" applyBorder="1" applyAlignment="1">
      <alignment vertical="center" wrapText="1" shrinkToFit="1"/>
    </xf>
    <xf numFmtId="0" fontId="9" fillId="0" borderId="17" xfId="7" applyFont="1" applyBorder="1" applyAlignment="1" applyProtection="1">
      <alignment vertical="center" wrapText="1" shrinkToFit="1"/>
      <protection locked="0"/>
    </xf>
    <xf numFmtId="0" fontId="0" fillId="4" borderId="0" xfId="0" applyFill="1" applyAlignment="1">
      <alignment horizontal="center"/>
    </xf>
    <xf numFmtId="0" fontId="0" fillId="7" borderId="0" xfId="0" applyFill="1" applyAlignment="1">
      <alignment horizontal="center" vertical="center"/>
    </xf>
    <xf numFmtId="166" fontId="0" fillId="6" borderId="20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166" fontId="34" fillId="6" borderId="26" xfId="0" applyNumberFormat="1" applyFont="1" applyFill="1" applyBorder="1" applyAlignment="1">
      <alignment horizontal="left" vertical="center"/>
    </xf>
    <xf numFmtId="0" fontId="0" fillId="12" borderId="0" xfId="0" applyFill="1"/>
    <xf numFmtId="0" fontId="30" fillId="12" borderId="0" xfId="0" applyFont="1" applyFill="1" applyAlignment="1">
      <alignment vertical="center"/>
    </xf>
    <xf numFmtId="0" fontId="0" fillId="12" borderId="0" xfId="0" applyFill="1" applyAlignment="1">
      <alignment horizontal="center"/>
    </xf>
    <xf numFmtId="0" fontId="29" fillId="12" borderId="0" xfId="0" applyFont="1" applyFill="1" applyAlignment="1">
      <alignment vertical="center"/>
    </xf>
    <xf numFmtId="0" fontId="0" fillId="12" borderId="0" xfId="0" applyFill="1" applyAlignment="1">
      <alignment vertical="center"/>
    </xf>
    <xf numFmtId="0" fontId="0" fillId="12" borderId="0" xfId="0" applyFill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22" fillId="7" borderId="0" xfId="0" applyFont="1" applyFill="1" applyAlignment="1">
      <alignment horizontal="center" vertical="center" wrapText="1"/>
    </xf>
    <xf numFmtId="0" fontId="22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10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12" borderId="0" xfId="0" applyFont="1" applyFill="1" applyAlignment="1">
      <alignment horizontal="center"/>
    </xf>
    <xf numFmtId="0" fontId="4" fillId="12" borderId="0" xfId="0" applyFont="1" applyFill="1" applyAlignment="1">
      <alignment horizontal="center" vertical="center"/>
    </xf>
    <xf numFmtId="44" fontId="6" fillId="6" borderId="26" xfId="1" applyFont="1" applyFill="1" applyBorder="1" applyAlignment="1">
      <alignment horizontal="center" vertical="center"/>
    </xf>
    <xf numFmtId="44" fontId="6" fillId="0" borderId="23" xfId="1" applyFont="1" applyBorder="1" applyAlignment="1" applyProtection="1">
      <alignment horizontal="center" vertical="center" wrapText="1"/>
      <protection locked="0"/>
    </xf>
    <xf numFmtId="44" fontId="6" fillId="0" borderId="0" xfId="1" applyFont="1" applyAlignment="1">
      <alignment horizontal="center" vertical="center"/>
    </xf>
    <xf numFmtId="44" fontId="6" fillId="4" borderId="0" xfId="1" applyFont="1" applyFill="1"/>
    <xf numFmtId="44" fontId="6" fillId="7" borderId="0" xfId="1" applyFont="1" applyFill="1" applyAlignment="1">
      <alignment vertical="center"/>
    </xf>
    <xf numFmtId="44" fontId="6" fillId="0" borderId="0" xfId="1" applyFont="1" applyAlignment="1">
      <alignment vertical="center"/>
    </xf>
    <xf numFmtId="44" fontId="6" fillId="6" borderId="20" xfId="1" applyFont="1" applyFill="1" applyBorder="1" applyAlignment="1">
      <alignment horizontal="left" vertical="center"/>
    </xf>
    <xf numFmtId="44" fontId="6" fillId="0" borderId="20" xfId="1" applyFont="1" applyBorder="1" applyAlignment="1" applyProtection="1">
      <alignment vertical="center" wrapText="1"/>
      <protection locked="0"/>
    </xf>
    <xf numFmtId="44" fontId="6" fillId="0" borderId="16" xfId="1" applyFont="1" applyBorder="1" applyAlignment="1" applyProtection="1">
      <alignment vertical="center" wrapText="1"/>
      <protection locked="0"/>
    </xf>
    <xf numFmtId="44" fontId="6" fillId="0" borderId="0" xfId="1" applyFont="1" applyBorder="1" applyAlignment="1" applyProtection="1">
      <alignment vertical="center" wrapText="1"/>
      <protection locked="0"/>
    </xf>
    <xf numFmtId="44" fontId="6" fillId="0" borderId="0" xfId="1" applyFont="1" applyBorder="1" applyAlignment="1" applyProtection="1">
      <alignment horizontal="center" vertical="center" wrapText="1"/>
      <protection locked="0"/>
    </xf>
    <xf numFmtId="44" fontId="6" fillId="5" borderId="0" xfId="1" applyFont="1" applyFill="1" applyAlignment="1">
      <alignment vertical="center"/>
    </xf>
    <xf numFmtId="44" fontId="6" fillId="5" borderId="0" xfId="1" applyFont="1" applyFill="1" applyBorder="1" applyAlignment="1" applyProtection="1">
      <alignment vertical="center" wrapText="1"/>
      <protection locked="0"/>
    </xf>
    <xf numFmtId="44" fontId="6" fillId="6" borderId="20" xfId="1" applyFont="1" applyFill="1" applyBorder="1" applyAlignment="1">
      <alignment horizontal="center" vertical="center"/>
    </xf>
    <xf numFmtId="44" fontId="6" fillId="0" borderId="20" xfId="1" applyFont="1" applyBorder="1" applyAlignment="1" applyProtection="1">
      <alignment horizontal="center" vertical="center" wrapText="1"/>
      <protection locked="0"/>
    </xf>
    <xf numFmtId="44" fontId="6" fillId="8" borderId="0" xfId="1" applyFont="1" applyFill="1" applyAlignment="1">
      <alignment vertical="center"/>
    </xf>
    <xf numFmtId="44" fontId="6" fillId="0" borderId="0" xfId="1" applyFont="1"/>
    <xf numFmtId="44" fontId="6" fillId="10" borderId="0" xfId="1" applyFont="1" applyFill="1" applyAlignment="1">
      <alignment vertical="center"/>
    </xf>
    <xf numFmtId="44" fontId="6" fillId="11" borderId="0" xfId="1" applyFont="1" applyFill="1" applyAlignment="1">
      <alignment vertical="center"/>
    </xf>
    <xf numFmtId="44" fontId="6" fillId="9" borderId="0" xfId="1" applyFont="1" applyFill="1" applyAlignment="1">
      <alignment vertical="center"/>
    </xf>
    <xf numFmtId="44" fontId="6" fillId="12" borderId="0" xfId="1" applyFont="1" applyFill="1"/>
    <xf numFmtId="44" fontId="6" fillId="12" borderId="0" xfId="1" applyFont="1" applyFill="1" applyAlignment="1">
      <alignment vertical="center"/>
    </xf>
    <xf numFmtId="1" fontId="5" fillId="0" borderId="4" xfId="0" applyNumberFormat="1" applyFont="1" applyBorder="1" applyAlignment="1" applyProtection="1">
      <alignment horizontal="center" vertical="center" wrapText="1"/>
      <protection locked="0"/>
    </xf>
    <xf numFmtId="4" fontId="5" fillId="6" borderId="26" xfId="1" applyNumberFormat="1" applyFill="1" applyBorder="1" applyAlignment="1">
      <alignment horizontal="center" vertical="center"/>
    </xf>
    <xf numFmtId="49" fontId="0" fillId="4" borderId="0" xfId="0" applyNumberFormat="1" applyFill="1"/>
    <xf numFmtId="49" fontId="22" fillId="7" borderId="0" xfId="0" applyNumberFormat="1" applyFont="1" applyFill="1" applyAlignment="1">
      <alignment vertical="center"/>
    </xf>
    <xf numFmtId="49" fontId="20" fillId="7" borderId="0" xfId="0" applyNumberFormat="1" applyFont="1" applyFill="1" applyAlignment="1">
      <alignment vertical="center"/>
    </xf>
    <xf numFmtId="49" fontId="0" fillId="7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4" fillId="6" borderId="20" xfId="0" applyNumberFormat="1" applyFont="1" applyFill="1" applyBorder="1" applyAlignment="1">
      <alignment horizontal="left" vertical="center"/>
    </xf>
    <xf numFmtId="49" fontId="4" fillId="0" borderId="20" xfId="0" applyNumberFormat="1" applyFont="1" applyBorder="1" applyAlignment="1">
      <alignment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4" fillId="6" borderId="26" xfId="0" applyNumberFormat="1" applyFont="1" applyFill="1" applyBorder="1" applyAlignment="1">
      <alignment horizontal="left" vertical="center"/>
    </xf>
    <xf numFmtId="49" fontId="4" fillId="0" borderId="23" xfId="0" applyNumberFormat="1" applyFont="1" applyBorder="1" applyAlignment="1">
      <alignment vertical="center" wrapText="1"/>
    </xf>
    <xf numFmtId="49" fontId="0" fillId="5" borderId="0" xfId="0" applyNumberFormat="1" applyFill="1" applyAlignment="1">
      <alignment vertical="center"/>
    </xf>
    <xf numFmtId="49" fontId="4" fillId="5" borderId="0" xfId="0" applyNumberFormat="1" applyFont="1" applyFill="1" applyAlignment="1">
      <alignment vertical="center" wrapText="1"/>
    </xf>
    <xf numFmtId="49" fontId="0" fillId="8" borderId="0" xfId="0" applyNumberFormat="1" applyFill="1" applyAlignment="1">
      <alignment vertical="center"/>
    </xf>
    <xf numFmtId="49" fontId="0" fillId="0" borderId="0" xfId="0" applyNumberFormat="1"/>
    <xf numFmtId="49" fontId="0" fillId="10" borderId="0" xfId="0" applyNumberFormat="1" applyFill="1" applyAlignment="1">
      <alignment vertical="center"/>
    </xf>
    <xf numFmtId="49" fontId="30" fillId="11" borderId="0" xfId="0" applyNumberFormat="1" applyFont="1" applyFill="1" applyAlignment="1">
      <alignment vertical="center"/>
    </xf>
    <xf numFmtId="49" fontId="0" fillId="9" borderId="0" xfId="0" applyNumberFormat="1" applyFill="1" applyAlignment="1">
      <alignment vertical="center"/>
    </xf>
    <xf numFmtId="49" fontId="0" fillId="12" borderId="0" xfId="0" applyNumberFormat="1" applyFill="1"/>
    <xf numFmtId="49" fontId="0" fillId="12" borderId="0" xfId="0" applyNumberFormat="1" applyFill="1" applyAlignment="1">
      <alignment vertical="center"/>
    </xf>
    <xf numFmtId="0" fontId="0" fillId="4" borderId="2" xfId="0" applyFill="1" applyBorder="1" applyAlignment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0" fillId="4" borderId="2" xfId="0" applyFill="1" applyBorder="1" applyAlignment="1" applyProtection="1">
      <alignment horizontal="center" vertical="center" wrapText="1"/>
      <protection locked="0"/>
    </xf>
    <xf numFmtId="4" fontId="10" fillId="0" borderId="20" xfId="0" applyNumberFormat="1" applyFont="1" applyBorder="1" applyAlignment="1">
      <alignment vertical="center" wrapText="1"/>
    </xf>
    <xf numFmtId="49" fontId="38" fillId="0" borderId="29" xfId="0" applyNumberFormat="1" applyFont="1" applyBorder="1" applyAlignment="1">
      <alignment horizontal="center" vertical="center" wrapText="1"/>
    </xf>
    <xf numFmtId="49" fontId="39" fillId="0" borderId="29" xfId="0" applyNumberFormat="1" applyFont="1" applyBorder="1" applyAlignment="1">
      <alignment horizontal="center" vertical="center" wrapText="1"/>
    </xf>
    <xf numFmtId="4" fontId="4" fillId="0" borderId="21" xfId="0" applyNumberFormat="1" applyFont="1" applyBorder="1" applyAlignment="1" applyProtection="1">
      <alignment vertical="center" wrapText="1"/>
      <protection locked="0"/>
    </xf>
    <xf numFmtId="4" fontId="4" fillId="0" borderId="21" xfId="0" applyNumberFormat="1" applyFont="1" applyBorder="1" applyAlignment="1">
      <alignment vertical="center" wrapText="1"/>
    </xf>
    <xf numFmtId="4" fontId="4" fillId="0" borderId="28" xfId="0" applyNumberFormat="1" applyFont="1" applyBorder="1" applyAlignment="1" applyProtection="1">
      <alignment vertical="center" wrapText="1"/>
      <protection locked="0"/>
    </xf>
    <xf numFmtId="4" fontId="4" fillId="0" borderId="28" xfId="0" applyNumberFormat="1" applyFont="1" applyBorder="1" applyAlignment="1">
      <alignment vertical="center" wrapText="1"/>
    </xf>
    <xf numFmtId="44" fontId="10" fillId="0" borderId="19" xfId="0" applyNumberFormat="1" applyFont="1" applyBorder="1" applyAlignment="1">
      <alignment vertical="center" wrapText="1"/>
    </xf>
    <xf numFmtId="44" fontId="10" fillId="0" borderId="24" xfId="0" applyNumberFormat="1" applyFont="1" applyBorder="1" applyAlignment="1">
      <alignment vertical="center" wrapText="1"/>
    </xf>
    <xf numFmtId="44" fontId="9" fillId="0" borderId="19" xfId="0" applyNumberFormat="1" applyFont="1" applyBorder="1" applyAlignment="1">
      <alignment horizontal="center" vertical="center" wrapText="1"/>
    </xf>
    <xf numFmtId="44" fontId="9" fillId="0" borderId="24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 shrinkToFit="1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4" fillId="0" borderId="9" xfId="7" applyFont="1" applyBorder="1" applyAlignment="1">
      <alignment horizontal="left" vertical="center" wrapText="1" shrinkToFit="1"/>
    </xf>
    <xf numFmtId="0" fontId="4" fillId="0" borderId="2" xfId="0" applyFont="1" applyBorder="1" applyAlignment="1" applyProtection="1">
      <alignment horizontal="left" vertical="center" wrapText="1" shrinkToFit="1"/>
      <protection locked="0"/>
    </xf>
    <xf numFmtId="0" fontId="40" fillId="0" borderId="2" xfId="7" applyFont="1" applyBorder="1" applyAlignment="1" applyProtection="1">
      <alignment horizontal="left" vertical="center" wrapText="1" shrinkToFit="1"/>
      <protection locked="0"/>
    </xf>
    <xf numFmtId="0" fontId="9" fillId="0" borderId="2" xfId="7" applyFont="1" applyBorder="1" applyAlignment="1" applyProtection="1">
      <alignment horizontal="left" vertical="center" wrapText="1" shrinkToFit="1"/>
      <protection locked="0"/>
    </xf>
    <xf numFmtId="0" fontId="9" fillId="0" borderId="2" xfId="33" applyFont="1" applyBorder="1" applyAlignment="1">
      <alignment horizontal="left" vertical="center" wrapText="1" shrinkToFit="1"/>
    </xf>
    <xf numFmtId="0" fontId="9" fillId="0" borderId="2" xfId="7" applyFont="1" applyBorder="1" applyAlignment="1">
      <alignment horizontal="left" vertical="center" wrapText="1" shrinkToFit="1"/>
    </xf>
    <xf numFmtId="0" fontId="3" fillId="0" borderId="2" xfId="7" applyFont="1" applyBorder="1" applyAlignment="1" applyProtection="1">
      <alignment horizontal="center" vertical="center"/>
      <protection locked="0"/>
    </xf>
    <xf numFmtId="0" fontId="4" fillId="0" borderId="2" xfId="7" applyFont="1" applyBorder="1" applyAlignment="1">
      <alignment horizontal="left" vertical="center" wrapText="1" shrinkToFit="1"/>
    </xf>
    <xf numFmtId="0" fontId="3" fillId="0" borderId="2" xfId="7" applyFont="1" applyBorder="1" applyAlignment="1">
      <alignment horizontal="center" vertical="center" wrapText="1" shrinkToFit="1"/>
    </xf>
    <xf numFmtId="3" fontId="3" fillId="0" borderId="2" xfId="7" applyNumberFormat="1" applyFont="1" applyBorder="1" applyAlignment="1">
      <alignment horizontal="center" vertical="center" wrapText="1" shrinkToFit="1"/>
    </xf>
    <xf numFmtId="3" fontId="4" fillId="5" borderId="2" xfId="7" applyNumberFormat="1" applyFont="1" applyFill="1" applyBorder="1" applyAlignment="1">
      <alignment horizontal="center" vertical="center" wrapText="1" shrinkToFit="1"/>
    </xf>
    <xf numFmtId="4" fontId="3" fillId="0" borderId="2" xfId="7" applyNumberFormat="1" applyFont="1" applyBorder="1" applyAlignment="1">
      <alignment horizontal="center" vertical="center" wrapText="1" shrinkToFit="1"/>
    </xf>
    <xf numFmtId="4" fontId="5" fillId="0" borderId="2" xfId="33" applyNumberFormat="1" applyFont="1" applyBorder="1" applyAlignment="1">
      <alignment horizontal="right" vertical="center" wrapText="1" shrinkToFit="1"/>
    </xf>
    <xf numFmtId="9" fontId="3" fillId="0" borderId="2" xfId="7" applyNumberFormat="1" applyFont="1" applyBorder="1" applyAlignment="1" applyProtection="1">
      <alignment horizontal="center" vertical="center" wrapText="1" shrinkToFit="1"/>
      <protection locked="0"/>
    </xf>
    <xf numFmtId="3" fontId="4" fillId="5" borderId="9" xfId="7" applyNumberFormat="1" applyFont="1" applyFill="1" applyBorder="1" applyAlignment="1">
      <alignment horizontal="center" vertical="center" wrapText="1" shrinkToFit="1"/>
    </xf>
    <xf numFmtId="3" fontId="4" fillId="3" borderId="20" xfId="7" applyNumberFormat="1" applyFont="1" applyFill="1" applyBorder="1" applyAlignment="1">
      <alignment horizontal="center" vertical="center" wrapText="1" shrinkToFit="1"/>
    </xf>
    <xf numFmtId="3" fontId="4" fillId="5" borderId="2" xfId="0" applyNumberFormat="1" applyFont="1" applyFill="1" applyBorder="1" applyAlignment="1">
      <alignment horizontal="center" vertical="center" wrapText="1" shrinkToFit="1"/>
    </xf>
    <xf numFmtId="3" fontId="4" fillId="5" borderId="2" xfId="7" applyNumberFormat="1" applyFont="1" applyFill="1" applyBorder="1" applyAlignment="1">
      <alignment horizontal="center" vertical="center" shrinkToFit="1"/>
    </xf>
    <xf numFmtId="3" fontId="6" fillId="5" borderId="3" xfId="0" applyNumberFormat="1" applyFont="1" applyFill="1" applyBorder="1" applyAlignment="1" applyProtection="1">
      <alignment horizontal="center" vertical="center" wrapText="1"/>
      <protection locked="0"/>
    </xf>
    <xf numFmtId="3" fontId="4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4" fillId="5" borderId="2" xfId="0" applyNumberFormat="1" applyFont="1" applyFill="1" applyBorder="1" applyAlignment="1">
      <alignment horizontal="center" vertical="center"/>
    </xf>
    <xf numFmtId="3" fontId="4" fillId="5" borderId="10" xfId="7" applyNumberFormat="1" applyFont="1" applyFill="1" applyBorder="1" applyAlignment="1">
      <alignment horizontal="center" vertical="center" shrinkToFit="1"/>
    </xf>
    <xf numFmtId="3" fontId="4" fillId="5" borderId="17" xfId="7" applyNumberFormat="1" applyFont="1" applyFill="1" applyBorder="1" applyAlignment="1">
      <alignment horizontal="center" vertical="center" shrinkToFit="1"/>
    </xf>
    <xf numFmtId="3" fontId="4" fillId="5" borderId="9" xfId="7" applyNumberFormat="1" applyFont="1" applyFill="1" applyBorder="1" applyAlignment="1">
      <alignment horizontal="center" vertical="center" shrinkToFit="1"/>
    </xf>
    <xf numFmtId="0" fontId="43" fillId="8" borderId="0" xfId="0" applyFont="1" applyFill="1" applyAlignment="1">
      <alignment vertical="center"/>
    </xf>
    <xf numFmtId="0" fontId="43" fillId="10" borderId="0" xfId="0" applyFont="1" applyFill="1" applyAlignment="1">
      <alignment vertical="center"/>
    </xf>
    <xf numFmtId="0" fontId="43" fillId="9" borderId="0" xfId="0" applyFont="1" applyFill="1" applyAlignment="1">
      <alignment vertical="center"/>
    </xf>
    <xf numFmtId="1" fontId="36" fillId="0" borderId="2" xfId="0" applyNumberFormat="1" applyFont="1" applyBorder="1" applyAlignment="1">
      <alignment horizontal="center" vertical="center" wrapText="1"/>
    </xf>
    <xf numFmtId="3" fontId="44" fillId="0" borderId="4" xfId="0" applyNumberFormat="1" applyFont="1" applyBorder="1" applyAlignment="1">
      <alignment horizontal="center" vertical="center" wrapText="1"/>
    </xf>
    <xf numFmtId="49" fontId="0" fillId="13" borderId="2" xfId="0" applyNumberFormat="1" applyFill="1" applyBorder="1" applyAlignment="1">
      <alignment horizontal="center" vertical="center"/>
    </xf>
    <xf numFmtId="49" fontId="0" fillId="13" borderId="2" xfId="1" applyNumberFormat="1" applyFont="1" applyFill="1" applyBorder="1" applyAlignment="1">
      <alignment horizontal="center" vertical="center"/>
    </xf>
    <xf numFmtId="49" fontId="0" fillId="13" borderId="2" xfId="0" applyNumberFormat="1" applyFill="1" applyBorder="1" applyAlignment="1">
      <alignment horizontal="center" vertical="center" wrapText="1"/>
    </xf>
    <xf numFmtId="1" fontId="0" fillId="13" borderId="2" xfId="0" applyNumberFormat="1" applyFill="1" applyBorder="1" applyAlignment="1">
      <alignment horizontal="center" vertical="center" wrapText="1"/>
    </xf>
    <xf numFmtId="44" fontId="0" fillId="13" borderId="2" xfId="1" applyFont="1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 wrapText="1"/>
    </xf>
    <xf numFmtId="49" fontId="5" fillId="13" borderId="2" xfId="0" applyNumberFormat="1" applyFont="1" applyFill="1" applyBorder="1" applyAlignment="1">
      <alignment horizontal="center" vertical="center"/>
    </xf>
    <xf numFmtId="49" fontId="8" fillId="13" borderId="2" xfId="0" applyNumberFormat="1" applyFont="1" applyFill="1" applyBorder="1" applyAlignment="1">
      <alignment horizontal="center" vertical="center"/>
    </xf>
    <xf numFmtId="0" fontId="24" fillId="13" borderId="2" xfId="89" applyFont="1" applyFill="1" applyBorder="1" applyAlignment="1">
      <alignment horizontal="center" vertical="center"/>
    </xf>
    <xf numFmtId="49" fontId="8" fillId="13" borderId="2" xfId="0" quotePrefix="1" applyNumberFormat="1" applyFont="1" applyFill="1" applyBorder="1" applyAlignment="1">
      <alignment horizontal="center" vertical="center"/>
    </xf>
    <xf numFmtId="49" fontId="8" fillId="13" borderId="2" xfId="33" applyNumberFormat="1" applyFont="1" applyFill="1" applyBorder="1" applyAlignment="1">
      <alignment horizontal="center" vertical="center" shrinkToFit="1"/>
    </xf>
    <xf numFmtId="49" fontId="0" fillId="13" borderId="2" xfId="1" applyNumberFormat="1" applyFont="1" applyFill="1" applyBorder="1" applyAlignment="1">
      <alignment horizontal="center" vertical="center" wrapText="1"/>
    </xf>
    <xf numFmtId="1" fontId="0" fillId="13" borderId="2" xfId="1" applyNumberFormat="1" applyFont="1" applyFill="1" applyBorder="1" applyAlignment="1">
      <alignment horizontal="center" vertical="center" wrapText="1"/>
    </xf>
    <xf numFmtId="1" fontId="5" fillId="13" borderId="2" xfId="0" applyNumberFormat="1" applyFont="1" applyFill="1" applyBorder="1" applyAlignment="1">
      <alignment horizontal="center" vertical="center"/>
    </xf>
    <xf numFmtId="49" fontId="32" fillId="13" borderId="2" xfId="39" applyNumberFormat="1" applyFont="1" applyFill="1" applyBorder="1" applyAlignment="1">
      <alignment horizontal="center" vertical="center" wrapText="1"/>
    </xf>
    <xf numFmtId="4" fontId="5" fillId="13" borderId="2" xfId="0" applyNumberFormat="1" applyFont="1" applyFill="1" applyBorder="1" applyAlignment="1">
      <alignment horizontal="center" vertical="center" wrapText="1"/>
    </xf>
    <xf numFmtId="49" fontId="4" fillId="6" borderId="2" xfId="0" applyNumberFormat="1" applyFont="1" applyFill="1" applyBorder="1" applyAlignment="1">
      <alignment horizontal="center" vertical="center" wrapText="1"/>
    </xf>
    <xf numFmtId="44" fontId="6" fillId="14" borderId="2" xfId="1" applyFont="1" applyFill="1" applyBorder="1" applyAlignment="1" applyProtection="1">
      <alignment horizontal="center" vertical="center" wrapText="1" shrinkToFit="1"/>
      <protection locked="0"/>
    </xf>
    <xf numFmtId="4" fontId="9" fillId="14" borderId="3" xfId="0" applyNumberFormat="1" applyFont="1" applyFill="1" applyBorder="1" applyAlignment="1">
      <alignment horizontal="center" vertical="center" wrapText="1" shrinkToFit="1"/>
    </xf>
    <xf numFmtId="1" fontId="4" fillId="6" borderId="2" xfId="0" applyNumberFormat="1" applyFont="1" applyFill="1" applyBorder="1" applyAlignment="1">
      <alignment horizontal="center" vertical="center" wrapText="1"/>
    </xf>
    <xf numFmtId="44" fontId="6" fillId="13" borderId="2" xfId="1" applyFont="1" applyFill="1" applyBorder="1" applyAlignment="1">
      <alignment horizontal="center" vertical="center" wrapText="1"/>
    </xf>
    <xf numFmtId="44" fontId="6" fillId="13" borderId="2" xfId="1" applyFont="1" applyFill="1" applyBorder="1" applyAlignment="1" applyProtection="1">
      <alignment horizontal="center" vertical="center" wrapText="1"/>
      <protection locked="0"/>
    </xf>
    <xf numFmtId="44" fontId="6" fillId="13" borderId="2" xfId="1" applyFont="1" applyFill="1" applyBorder="1" applyAlignment="1" applyProtection="1">
      <alignment horizontal="center" vertical="center" wrapText="1"/>
    </xf>
    <xf numFmtId="44" fontId="6" fillId="13" borderId="2" xfId="1" applyFont="1" applyFill="1" applyBorder="1" applyAlignment="1">
      <alignment horizontal="center" vertical="center"/>
    </xf>
    <xf numFmtId="44" fontId="6" fillId="13" borderId="17" xfId="1" applyFont="1" applyFill="1" applyBorder="1" applyAlignment="1">
      <alignment horizontal="center" vertical="center" wrapText="1"/>
    </xf>
    <xf numFmtId="44" fontId="6" fillId="13" borderId="10" xfId="1" applyFont="1" applyFill="1" applyBorder="1" applyAlignment="1" applyProtection="1">
      <alignment horizontal="right" vertical="center" shrinkToFit="1"/>
      <protection locked="0"/>
    </xf>
    <xf numFmtId="44" fontId="6" fillId="13" borderId="4" xfId="1" applyFont="1" applyFill="1" applyBorder="1" applyAlignment="1" applyProtection="1">
      <alignment horizontal="right" vertical="center" wrapText="1"/>
      <protection locked="0"/>
    </xf>
    <xf numFmtId="44" fontId="6" fillId="13" borderId="4" xfId="1" applyFont="1" applyFill="1" applyBorder="1" applyAlignment="1">
      <alignment horizontal="right" vertical="center"/>
    </xf>
    <xf numFmtId="44" fontId="6" fillId="13" borderId="0" xfId="1" applyFont="1" applyFill="1" applyAlignment="1" applyProtection="1">
      <alignment vertical="center"/>
    </xf>
    <xf numFmtId="44" fontId="6" fillId="13" borderId="17" xfId="1" applyFont="1" applyFill="1" applyBorder="1" applyAlignment="1" applyProtection="1">
      <alignment horizontal="center" vertical="center" shrinkToFit="1"/>
      <protection locked="0"/>
    </xf>
    <xf numFmtId="44" fontId="6" fillId="13" borderId="9" xfId="1" applyFont="1" applyFill="1" applyBorder="1" applyAlignment="1" applyProtection="1">
      <alignment horizontal="center" vertical="center" shrinkToFit="1"/>
      <protection locked="0"/>
    </xf>
    <xf numFmtId="0" fontId="4" fillId="15" borderId="2" xfId="0" applyFont="1" applyFill="1" applyBorder="1" applyAlignment="1" applyProtection="1">
      <alignment horizontal="center" vertical="center" wrapText="1"/>
      <protection locked="0"/>
    </xf>
    <xf numFmtId="0" fontId="4" fillId="5" borderId="2" xfId="0" applyFont="1" applyFill="1" applyBorder="1" applyAlignment="1" applyProtection="1">
      <alignment horizontal="center" vertical="center" wrapText="1"/>
      <protection locked="0"/>
    </xf>
    <xf numFmtId="4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38" fillId="5" borderId="29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4" fontId="9" fillId="5" borderId="2" xfId="7" applyNumberFormat="1" applyFont="1" applyFill="1" applyBorder="1" applyAlignment="1" applyProtection="1">
      <alignment horizontal="center" vertical="center" shrinkToFit="1"/>
      <protection locked="0"/>
    </xf>
    <xf numFmtId="0" fontId="13" fillId="5" borderId="2" xfId="0" applyFont="1" applyFill="1" applyBorder="1" applyAlignment="1">
      <alignment horizontal="center" vertical="center" wrapText="1"/>
    </xf>
    <xf numFmtId="0" fontId="18" fillId="5" borderId="2" xfId="97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1" fontId="8" fillId="13" borderId="2" xfId="0" applyNumberFormat="1" applyFont="1" applyFill="1" applyBorder="1" applyAlignment="1">
      <alignment horizontal="center" vertical="center" wrapText="1"/>
    </xf>
    <xf numFmtId="0" fontId="8" fillId="13" borderId="2" xfId="0" applyFont="1" applyFill="1" applyBorder="1" applyAlignment="1" applyProtection="1">
      <alignment horizontal="center" vertical="center" wrapText="1"/>
      <protection locked="0"/>
    </xf>
    <xf numFmtId="1" fontId="5" fillId="13" borderId="2" xfId="0" applyNumberFormat="1" applyFont="1" applyFill="1" applyBorder="1" applyAlignment="1">
      <alignment horizontal="center" vertical="center" wrapText="1"/>
    </xf>
    <xf numFmtId="49" fontId="38" fillId="13" borderId="29" xfId="0" applyNumberFormat="1" applyFont="1" applyFill="1" applyBorder="1" applyAlignment="1">
      <alignment horizontal="center" vertical="center" wrapText="1"/>
    </xf>
    <xf numFmtId="49" fontId="8" fillId="13" borderId="10" xfId="33" applyNumberFormat="1" applyFont="1" applyFill="1" applyBorder="1" applyAlignment="1">
      <alignment horizontal="center" vertical="center" shrinkToFit="1"/>
    </xf>
    <xf numFmtId="49" fontId="0" fillId="13" borderId="12" xfId="1" applyNumberFormat="1" applyFont="1" applyFill="1" applyBorder="1" applyAlignment="1">
      <alignment horizontal="center" vertical="center" wrapText="1"/>
    </xf>
    <xf numFmtId="49" fontId="0" fillId="13" borderId="14" xfId="1" applyNumberFormat="1" applyFont="1" applyFill="1" applyBorder="1" applyAlignment="1">
      <alignment horizontal="center" vertical="center" wrapText="1"/>
    </xf>
    <xf numFmtId="3" fontId="44" fillId="0" borderId="2" xfId="0" applyNumberFormat="1" applyFont="1" applyBorder="1" applyAlignment="1">
      <alignment horizontal="center" vertical="center" wrapText="1"/>
    </xf>
    <xf numFmtId="4" fontId="8" fillId="13" borderId="2" xfId="7" applyNumberFormat="1" applyFont="1" applyFill="1" applyBorder="1" applyAlignment="1">
      <alignment horizontal="center" vertical="center" wrapText="1" shrinkToFit="1"/>
    </xf>
    <xf numFmtId="4" fontId="3" fillId="13" borderId="2" xfId="7" applyNumberFormat="1" applyFont="1" applyFill="1" applyBorder="1" applyAlignment="1">
      <alignment horizontal="center" vertical="center" wrapText="1" shrinkToFit="1"/>
    </xf>
    <xf numFmtId="3" fontId="4" fillId="13" borderId="17" xfId="0" applyNumberFormat="1" applyFont="1" applyFill="1" applyBorder="1" applyAlignment="1">
      <alignment horizontal="center" vertical="center" wrapText="1" shrinkToFit="1"/>
    </xf>
    <xf numFmtId="4" fontId="4" fillId="16" borderId="2" xfId="0" applyNumberFormat="1" applyFont="1" applyFill="1" applyBorder="1" applyAlignment="1" applyProtection="1">
      <alignment horizontal="center" vertical="center" wrapText="1" shrinkToFit="1"/>
      <protection locked="0"/>
    </xf>
    <xf numFmtId="3" fontId="4" fillId="13" borderId="17" xfId="0" applyNumberFormat="1" applyFont="1" applyFill="1" applyBorder="1" applyAlignment="1">
      <alignment horizontal="center" vertical="center"/>
    </xf>
    <xf numFmtId="4" fontId="0" fillId="13" borderId="9" xfId="7" applyNumberFormat="1" applyFont="1" applyFill="1" applyBorder="1" applyAlignment="1" applyProtection="1">
      <alignment horizontal="center" vertical="center" wrapText="1" shrinkToFit="1"/>
      <protection locked="0"/>
    </xf>
    <xf numFmtId="4" fontId="15" fillId="13" borderId="2" xfId="7" applyNumberFormat="1" applyFont="1" applyFill="1" applyBorder="1" applyAlignment="1" applyProtection="1">
      <alignment horizontal="center" vertical="center" shrinkToFit="1"/>
      <protection locked="0"/>
    </xf>
    <xf numFmtId="4" fontId="8" fillId="13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12" fillId="13" borderId="2" xfId="34" applyNumberFormat="1" applyFont="1" applyFill="1" applyBorder="1" applyAlignment="1">
      <alignment horizontal="center" vertical="center" wrapText="1" shrinkToFit="1"/>
    </xf>
    <xf numFmtId="4" fontId="0" fillId="13" borderId="2" xfId="7" applyNumberFormat="1" applyFont="1" applyFill="1" applyBorder="1" applyAlignment="1" applyProtection="1">
      <alignment horizontal="center" vertical="center" wrapText="1" shrinkToFit="1"/>
      <protection locked="0"/>
    </xf>
    <xf numFmtId="0" fontId="0" fillId="13" borderId="2" xfId="1" applyNumberFormat="1" applyFont="1" applyFill="1" applyBorder="1" applyAlignment="1">
      <alignment horizontal="center" vertical="center" wrapText="1" shrinkToFit="1"/>
    </xf>
    <xf numFmtId="0" fontId="0" fillId="13" borderId="2" xfId="0" applyFill="1" applyBorder="1" applyAlignment="1">
      <alignment vertical="center"/>
    </xf>
    <xf numFmtId="4" fontId="5" fillId="13" borderId="2" xfId="1" applyNumberFormat="1" applyFill="1" applyBorder="1" applyAlignment="1">
      <alignment horizontal="center" vertical="center"/>
    </xf>
    <xf numFmtId="0" fontId="4" fillId="15" borderId="4" xfId="0" applyFont="1" applyFill="1" applyBorder="1" applyAlignment="1" applyProtection="1">
      <alignment horizontal="center" vertical="center" wrapText="1" shrinkToFit="1"/>
      <protection locked="0"/>
    </xf>
    <xf numFmtId="3" fontId="4" fillId="5" borderId="17" xfId="0" applyNumberFormat="1" applyFont="1" applyFill="1" applyBorder="1" applyAlignment="1">
      <alignment horizontal="center" vertical="center"/>
    </xf>
    <xf numFmtId="49" fontId="37" fillId="5" borderId="29" xfId="0" applyNumberFormat="1" applyFont="1" applyFill="1" applyBorder="1" applyAlignment="1">
      <alignment horizontal="center" vertical="center" wrapText="1"/>
    </xf>
    <xf numFmtId="4" fontId="8" fillId="5" borderId="2" xfId="7" applyNumberFormat="1" applyFont="1" applyFill="1" applyBorder="1" applyAlignment="1" applyProtection="1">
      <alignment horizontal="center" vertical="center" shrinkToFit="1"/>
      <protection locked="0"/>
    </xf>
    <xf numFmtId="49" fontId="42" fillId="5" borderId="29" xfId="0" applyNumberFormat="1" applyFont="1" applyFill="1" applyBorder="1" applyAlignment="1">
      <alignment horizontal="center" vertical="center" wrapText="1"/>
    </xf>
    <xf numFmtId="4" fontId="4" fillId="16" borderId="2" xfId="0" applyNumberFormat="1" applyFont="1" applyFill="1" applyBorder="1" applyAlignment="1">
      <alignment horizontal="center" vertical="center" wrapText="1" shrinkToFit="1"/>
    </xf>
    <xf numFmtId="0" fontId="4" fillId="16" borderId="2" xfId="0" applyFont="1" applyFill="1" applyBorder="1" applyAlignment="1" applyProtection="1">
      <alignment horizontal="center" vertical="center" wrapText="1" shrinkToFit="1"/>
      <protection locked="0"/>
    </xf>
    <xf numFmtId="0" fontId="5" fillId="13" borderId="9" xfId="7" applyFill="1" applyBorder="1" applyAlignment="1">
      <alignment horizontal="left" vertical="center" wrapText="1" shrinkToFit="1"/>
    </xf>
    <xf numFmtId="1" fontId="6" fillId="13" borderId="9" xfId="34" applyNumberFormat="1" applyFont="1" applyFill="1" applyBorder="1" applyAlignment="1">
      <alignment horizontal="center" vertical="center" wrapText="1"/>
    </xf>
    <xf numFmtId="49" fontId="39" fillId="13" borderId="29" xfId="0" applyNumberFormat="1" applyFont="1" applyFill="1" applyBorder="1" applyAlignment="1">
      <alignment horizontal="center" vertical="center" wrapText="1"/>
    </xf>
    <xf numFmtId="1" fontId="13" fillId="13" borderId="2" xfId="34" applyNumberFormat="1" applyFont="1" applyFill="1" applyBorder="1" applyAlignment="1">
      <alignment horizontal="center" vertical="center" wrapText="1"/>
    </xf>
    <xf numFmtId="0" fontId="12" fillId="13" borderId="2" xfId="7" applyFont="1" applyFill="1" applyBorder="1" applyAlignment="1">
      <alignment horizontal="left" vertical="center" wrapText="1" shrinkToFit="1"/>
    </xf>
    <xf numFmtId="0" fontId="5" fillId="13" borderId="2" xfId="7" applyFill="1" applyBorder="1" applyAlignment="1">
      <alignment horizontal="left" vertical="center" wrapText="1" shrinkToFit="1"/>
    </xf>
    <xf numFmtId="1" fontId="6" fillId="13" borderId="2" xfId="34" applyNumberFormat="1" applyFont="1" applyFill="1" applyBorder="1" applyAlignment="1">
      <alignment horizontal="center" vertical="center" wrapText="1"/>
    </xf>
    <xf numFmtId="0" fontId="33" fillId="13" borderId="2" xfId="119" applyFont="1" applyFill="1" applyBorder="1" applyAlignment="1">
      <alignment horizontal="center" vertical="center" wrapText="1"/>
    </xf>
    <xf numFmtId="0" fontId="3" fillId="13" borderId="2" xfId="0" applyFont="1" applyFill="1" applyBorder="1" applyAlignment="1">
      <alignment horizontal="center" vertical="center" wrapText="1" shrinkToFit="1"/>
    </xf>
    <xf numFmtId="49" fontId="5" fillId="13" borderId="4" xfId="0" applyNumberFormat="1" applyFont="1" applyFill="1" applyBorder="1" applyAlignment="1">
      <alignment vertical="center"/>
    </xf>
    <xf numFmtId="49" fontId="41" fillId="13" borderId="29" xfId="0" applyNumberFormat="1" applyFont="1" applyFill="1" applyBorder="1" applyAlignment="1">
      <alignment horizontal="center" vertical="center" wrapText="1"/>
    </xf>
    <xf numFmtId="0" fontId="0" fillId="13" borderId="2" xfId="0" applyFill="1" applyBorder="1" applyAlignment="1">
      <alignment vertical="center" wrapText="1"/>
    </xf>
    <xf numFmtId="0" fontId="4" fillId="0" borderId="0" xfId="7" applyFont="1" applyAlignment="1">
      <alignment vertical="center"/>
    </xf>
    <xf numFmtId="44" fontId="5" fillId="0" borderId="2" xfId="1" applyBorder="1" applyAlignment="1">
      <alignment vertical="center" wrapText="1"/>
    </xf>
    <xf numFmtId="44" fontId="5" fillId="0" borderId="2" xfId="1" applyBorder="1" applyAlignment="1" applyProtection="1">
      <alignment vertical="center" wrapText="1"/>
      <protection locked="0"/>
    </xf>
    <xf numFmtId="3" fontId="4" fillId="3" borderId="0" xfId="7" applyNumberFormat="1" applyFont="1" applyFill="1" applyAlignment="1">
      <alignment horizontal="center" vertical="center" wrapText="1" shrinkToFit="1"/>
    </xf>
    <xf numFmtId="0" fontId="45" fillId="8" borderId="0" xfId="0" applyFont="1" applyFill="1"/>
    <xf numFmtId="0" fontId="45" fillId="0" borderId="0" xfId="0" applyFont="1" applyAlignment="1">
      <alignment vertical="center"/>
    </xf>
    <xf numFmtId="44" fontId="46" fillId="0" borderId="0" xfId="0" applyNumberFormat="1" applyFont="1" applyAlignment="1">
      <alignment horizontal="center" vertical="center"/>
    </xf>
    <xf numFmtId="0" fontId="45" fillId="0" borderId="0" xfId="0" applyFont="1"/>
    <xf numFmtId="49" fontId="0" fillId="4" borderId="2" xfId="0" applyNumberFormat="1" applyFill="1" applyBorder="1" applyAlignment="1">
      <alignment horizontal="center" vertical="center"/>
    </xf>
    <xf numFmtId="49" fontId="0" fillId="4" borderId="2" xfId="1" applyNumberFormat="1" applyFon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1" fontId="0" fillId="4" borderId="2" xfId="0" applyNumberFormat="1" applyFill="1" applyBorder="1" applyAlignment="1">
      <alignment horizontal="center" vertical="center" wrapText="1"/>
    </xf>
    <xf numFmtId="44" fontId="0" fillId="4" borderId="2" xfId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24" fillId="4" borderId="2" xfId="89" applyFont="1" applyFill="1" applyBorder="1" applyAlignment="1">
      <alignment horizontal="center" vertical="center"/>
    </xf>
    <xf numFmtId="49" fontId="8" fillId="4" borderId="2" xfId="0" quotePrefix="1" applyNumberFormat="1" applyFont="1" applyFill="1" applyBorder="1" applyAlignment="1">
      <alignment horizontal="center" vertical="center"/>
    </xf>
    <xf numFmtId="49" fontId="8" fillId="4" borderId="2" xfId="33" applyNumberFormat="1" applyFont="1" applyFill="1" applyBorder="1" applyAlignment="1">
      <alignment horizontal="center" vertical="center" shrinkToFit="1"/>
    </xf>
    <xf numFmtId="49" fontId="0" fillId="4" borderId="2" xfId="1" applyNumberFormat="1" applyFont="1" applyFill="1" applyBorder="1" applyAlignment="1">
      <alignment horizontal="center" vertical="center" wrapText="1"/>
    </xf>
    <xf numFmtId="1" fontId="0" fillId="4" borderId="2" xfId="1" applyNumberFormat="1" applyFont="1" applyFill="1" applyBorder="1" applyAlignment="1">
      <alignment horizontal="center" vertical="center" wrapText="1"/>
    </xf>
    <xf numFmtId="1" fontId="5" fillId="4" borderId="2" xfId="0" applyNumberFormat="1" applyFont="1" applyFill="1" applyBorder="1" applyAlignment="1">
      <alignment horizontal="center" vertical="center"/>
    </xf>
    <xf numFmtId="49" fontId="32" fillId="4" borderId="2" xfId="39" applyNumberFormat="1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horizontal="center" vertical="center" wrapText="1"/>
    </xf>
    <xf numFmtId="49" fontId="44" fillId="4" borderId="2" xfId="0" applyNumberFormat="1" applyFont="1" applyFill="1" applyBorder="1" applyAlignment="1">
      <alignment horizontal="center" vertical="center" wrapText="1"/>
    </xf>
    <xf numFmtId="3" fontId="4" fillId="4" borderId="17" xfId="0" applyNumberFormat="1" applyFont="1" applyFill="1" applyBorder="1" applyAlignment="1">
      <alignment horizontal="center" vertical="center" wrapText="1" shrinkToFit="1"/>
    </xf>
    <xf numFmtId="4" fontId="8" fillId="4" borderId="9" xfId="7" applyNumberFormat="1" applyFont="1" applyFill="1" applyBorder="1" applyAlignment="1">
      <alignment horizontal="center" vertical="center" wrapText="1" shrinkToFit="1"/>
    </xf>
    <xf numFmtId="4" fontId="15" fillId="4" borderId="2" xfId="7" applyNumberFormat="1" applyFont="1" applyFill="1" applyBorder="1" applyAlignment="1">
      <alignment horizontal="center" vertical="center" shrinkToFit="1"/>
    </xf>
    <xf numFmtId="4" fontId="8" fillId="4" borderId="2" xfId="7" applyNumberFormat="1" applyFont="1" applyFill="1" applyBorder="1" applyAlignment="1">
      <alignment horizontal="center" vertical="center" wrapText="1" shrinkToFit="1"/>
    </xf>
    <xf numFmtId="0" fontId="0" fillId="4" borderId="2" xfId="0" applyFill="1" applyBorder="1" applyAlignment="1" applyProtection="1">
      <alignment horizontal="center" vertical="center" wrapText="1" shrinkToFit="1"/>
      <protection locked="0"/>
    </xf>
    <xf numFmtId="4" fontId="3" fillId="4" borderId="2" xfId="7" applyNumberFormat="1" applyFont="1" applyFill="1" applyBorder="1" applyAlignment="1">
      <alignment horizontal="center" vertical="center" wrapText="1" shrinkToFit="1"/>
    </xf>
  </cellXfs>
  <cellStyles count="122">
    <cellStyle name="Dziesiętny 2" xfId="35" xr:uid="{00000000-0005-0000-0000-000000000000}"/>
    <cellStyle name="Normal 2" xfId="36" xr:uid="{00000000-0005-0000-0000-000001000000}"/>
    <cellStyle name="Normal_Sheet2" xfId="2" xr:uid="{00000000-0005-0000-0000-000002000000}"/>
    <cellStyle name="Normalny" xfId="0" builtinId="0"/>
    <cellStyle name="Normalny 10" xfId="39" xr:uid="{00000000-0005-0000-0000-000004000000}"/>
    <cellStyle name="Normalny 102" xfId="101" xr:uid="{00000000-0005-0000-0000-000005000000}"/>
    <cellStyle name="Normalny 104" xfId="102" xr:uid="{00000000-0005-0000-0000-000006000000}"/>
    <cellStyle name="Normalny 106" xfId="103" xr:uid="{00000000-0005-0000-0000-000007000000}"/>
    <cellStyle name="Normalny 107" xfId="104" xr:uid="{00000000-0005-0000-0000-000008000000}"/>
    <cellStyle name="Normalny 11" xfId="3" xr:uid="{00000000-0005-0000-0000-000009000000}"/>
    <cellStyle name="Normalny 111" xfId="106" xr:uid="{00000000-0005-0000-0000-00000A000000}"/>
    <cellStyle name="Normalny 113" xfId="107" xr:uid="{00000000-0005-0000-0000-00000B000000}"/>
    <cellStyle name="Normalny 114" xfId="105" xr:uid="{00000000-0005-0000-0000-00000C000000}"/>
    <cellStyle name="Normalny 115" xfId="108" xr:uid="{00000000-0005-0000-0000-00000D000000}"/>
    <cellStyle name="Normalny 12" xfId="40" xr:uid="{00000000-0005-0000-0000-00000E000000}"/>
    <cellStyle name="Normalny 121" xfId="109" xr:uid="{00000000-0005-0000-0000-00000F000000}"/>
    <cellStyle name="Normalny 124" xfId="110" xr:uid="{00000000-0005-0000-0000-000010000000}"/>
    <cellStyle name="Normalny 127" xfId="113" xr:uid="{00000000-0005-0000-0000-000011000000}"/>
    <cellStyle name="Normalny 128" xfId="114" xr:uid="{00000000-0005-0000-0000-000012000000}"/>
    <cellStyle name="Normalny 129" xfId="115" xr:uid="{00000000-0005-0000-0000-000013000000}"/>
    <cellStyle name="Normalny 13" xfId="4" xr:uid="{00000000-0005-0000-0000-000014000000}"/>
    <cellStyle name="Normalny 131" xfId="116" xr:uid="{00000000-0005-0000-0000-000015000000}"/>
    <cellStyle name="Normalny 132" xfId="117" xr:uid="{00000000-0005-0000-0000-000016000000}"/>
    <cellStyle name="Normalny 15" xfId="96" xr:uid="{00000000-0005-0000-0000-000017000000}"/>
    <cellStyle name="Normalny 17" xfId="44" xr:uid="{00000000-0005-0000-0000-000018000000}"/>
    <cellStyle name="Normalny 18" xfId="5" xr:uid="{00000000-0005-0000-0000-000019000000}"/>
    <cellStyle name="Normalny 19" xfId="6" xr:uid="{00000000-0005-0000-0000-00001A000000}"/>
    <cellStyle name="Normalny 2" xfId="7" xr:uid="{00000000-0005-0000-0000-00001B000000}"/>
    <cellStyle name="Normalny 20" xfId="8" xr:uid="{00000000-0005-0000-0000-00001C000000}"/>
    <cellStyle name="Normalny 21" xfId="41" xr:uid="{00000000-0005-0000-0000-00001D000000}"/>
    <cellStyle name="Normalny 22" xfId="42" xr:uid="{00000000-0005-0000-0000-00001E000000}"/>
    <cellStyle name="Normalny 23" xfId="43" xr:uid="{00000000-0005-0000-0000-00001F000000}"/>
    <cellStyle name="Normalny 24" xfId="45" xr:uid="{00000000-0005-0000-0000-000020000000}"/>
    <cellStyle name="Normalny 25" xfId="9" xr:uid="{00000000-0005-0000-0000-000021000000}"/>
    <cellStyle name="Normalny 26" xfId="73" xr:uid="{00000000-0005-0000-0000-000022000000}"/>
    <cellStyle name="Normalny 27" xfId="74" xr:uid="{00000000-0005-0000-0000-000023000000}"/>
    <cellStyle name="Normalny 28" xfId="75" xr:uid="{00000000-0005-0000-0000-000024000000}"/>
    <cellStyle name="Normalny 29" xfId="76" xr:uid="{00000000-0005-0000-0000-000025000000}"/>
    <cellStyle name="Normalny 3" xfId="10" xr:uid="{00000000-0005-0000-0000-000026000000}"/>
    <cellStyle name="Normalny 30" xfId="77" xr:uid="{00000000-0005-0000-0000-000027000000}"/>
    <cellStyle name="Normalny 31" xfId="46" xr:uid="{00000000-0005-0000-0000-000028000000}"/>
    <cellStyle name="Normalny 32" xfId="11" xr:uid="{00000000-0005-0000-0000-000029000000}"/>
    <cellStyle name="Normalny 33" xfId="47" xr:uid="{00000000-0005-0000-0000-00002A000000}"/>
    <cellStyle name="Normalny 34" xfId="12" xr:uid="{00000000-0005-0000-0000-00002B000000}"/>
    <cellStyle name="Normalny 35" xfId="13" xr:uid="{00000000-0005-0000-0000-00002C000000}"/>
    <cellStyle name="Normalny 36" xfId="14" xr:uid="{00000000-0005-0000-0000-00002D000000}"/>
    <cellStyle name="Normalny 37" xfId="48" xr:uid="{00000000-0005-0000-0000-00002E000000}"/>
    <cellStyle name="Normalny 38" xfId="49" xr:uid="{00000000-0005-0000-0000-00002F000000}"/>
    <cellStyle name="Normalny 39" xfId="50" xr:uid="{00000000-0005-0000-0000-000030000000}"/>
    <cellStyle name="Normalny 4" xfId="15" xr:uid="{00000000-0005-0000-0000-000031000000}"/>
    <cellStyle name="Normalny 40" xfId="78" xr:uid="{00000000-0005-0000-0000-000032000000}"/>
    <cellStyle name="Normalny 41" xfId="79" xr:uid="{00000000-0005-0000-0000-000033000000}"/>
    <cellStyle name="Normalny 42" xfId="51" xr:uid="{00000000-0005-0000-0000-000034000000}"/>
    <cellStyle name="Normalny 43" xfId="52" xr:uid="{00000000-0005-0000-0000-000035000000}"/>
    <cellStyle name="Normalny 44" xfId="53" xr:uid="{00000000-0005-0000-0000-000036000000}"/>
    <cellStyle name="Normalny 46" xfId="97" xr:uid="{00000000-0005-0000-0000-000037000000}"/>
    <cellStyle name="Normalny 47" xfId="80" xr:uid="{00000000-0005-0000-0000-000038000000}"/>
    <cellStyle name="Normalny 5" xfId="37" xr:uid="{00000000-0005-0000-0000-000039000000}"/>
    <cellStyle name="Normalny 53" xfId="91" xr:uid="{00000000-0005-0000-0000-00003A000000}"/>
    <cellStyle name="Normalny 54" xfId="81" xr:uid="{00000000-0005-0000-0000-00003B000000}"/>
    <cellStyle name="Normalny 55" xfId="92" xr:uid="{00000000-0005-0000-0000-00003C000000}"/>
    <cellStyle name="Normalny 56" xfId="93" xr:uid="{00000000-0005-0000-0000-00003D000000}"/>
    <cellStyle name="Normalny 57" xfId="94" xr:uid="{00000000-0005-0000-0000-00003E000000}"/>
    <cellStyle name="Normalny 59" xfId="95" xr:uid="{00000000-0005-0000-0000-00003F000000}"/>
    <cellStyle name="Normalny 6" xfId="16" xr:uid="{00000000-0005-0000-0000-000040000000}"/>
    <cellStyle name="Normalny 60" xfId="87" xr:uid="{00000000-0005-0000-0000-000041000000}"/>
    <cellStyle name="Normalny 61" xfId="88" xr:uid="{00000000-0005-0000-0000-000042000000}"/>
    <cellStyle name="Normalny 62" xfId="89" xr:uid="{00000000-0005-0000-0000-000043000000}"/>
    <cellStyle name="Normalny 64" xfId="90" xr:uid="{00000000-0005-0000-0000-000044000000}"/>
    <cellStyle name="Normalny 66" xfId="17" xr:uid="{00000000-0005-0000-0000-000045000000}"/>
    <cellStyle name="Normalny 67" xfId="18" xr:uid="{00000000-0005-0000-0000-000046000000}"/>
    <cellStyle name="Normalny 68" xfId="19" xr:uid="{00000000-0005-0000-0000-000047000000}"/>
    <cellStyle name="Normalny 69" xfId="20" xr:uid="{00000000-0005-0000-0000-000048000000}"/>
    <cellStyle name="Normalny 7" xfId="21" xr:uid="{00000000-0005-0000-0000-000049000000}"/>
    <cellStyle name="Normalny 70" xfId="22" xr:uid="{00000000-0005-0000-0000-00004A000000}"/>
    <cellStyle name="Normalny 71" xfId="23" xr:uid="{00000000-0005-0000-0000-00004B000000}"/>
    <cellStyle name="Normalny 72" xfId="24" xr:uid="{00000000-0005-0000-0000-00004C000000}"/>
    <cellStyle name="Normalny 73" xfId="25" xr:uid="{00000000-0005-0000-0000-00004D000000}"/>
    <cellStyle name="Normalny 74" xfId="26" xr:uid="{00000000-0005-0000-0000-00004E000000}"/>
    <cellStyle name="Normalny 75" xfId="27" xr:uid="{00000000-0005-0000-0000-00004F000000}"/>
    <cellStyle name="Normalny 76" xfId="119" xr:uid="{00000000-0005-0000-0000-000050000000}"/>
    <cellStyle name="Normalny 77" xfId="120" xr:uid="{00000000-0005-0000-0000-000051000000}"/>
    <cellStyle name="Normalny 78" xfId="121" xr:uid="{00000000-0005-0000-0000-000052000000}"/>
    <cellStyle name="Normalny 79" xfId="118" xr:uid="{00000000-0005-0000-0000-000053000000}"/>
    <cellStyle name="Normalny 8" xfId="28" xr:uid="{00000000-0005-0000-0000-000054000000}"/>
    <cellStyle name="Normalny 81" xfId="98" xr:uid="{00000000-0005-0000-0000-000055000000}"/>
    <cellStyle name="Normalny 82" xfId="99" xr:uid="{00000000-0005-0000-0000-000056000000}"/>
    <cellStyle name="Normalny 84" xfId="29" xr:uid="{00000000-0005-0000-0000-000057000000}"/>
    <cellStyle name="Normalny 85" xfId="30" xr:uid="{00000000-0005-0000-0000-000058000000}"/>
    <cellStyle name="Normalny 86" xfId="31" xr:uid="{00000000-0005-0000-0000-000059000000}"/>
    <cellStyle name="Normalny 88" xfId="86" xr:uid="{00000000-0005-0000-0000-00005A000000}"/>
    <cellStyle name="Normalny 9" xfId="38" xr:uid="{00000000-0005-0000-0000-00005B000000}"/>
    <cellStyle name="Normalny 9 2" xfId="83" xr:uid="{00000000-0005-0000-0000-00005C000000}"/>
    <cellStyle name="Normalny 9 3" xfId="85" xr:uid="{00000000-0005-0000-0000-00005D000000}"/>
    <cellStyle name="Normalny 91" xfId="111" xr:uid="{00000000-0005-0000-0000-00005E000000}"/>
    <cellStyle name="Normalny 94" xfId="112" xr:uid="{00000000-0005-0000-0000-00005F000000}"/>
    <cellStyle name="Normalny 97" xfId="32" xr:uid="{00000000-0005-0000-0000-000060000000}"/>
    <cellStyle name="Normalny 98" xfId="100" xr:uid="{00000000-0005-0000-0000-000061000000}"/>
    <cellStyle name="Normalny_Arkusz1" xfId="33" xr:uid="{00000000-0005-0000-0000-000062000000}"/>
    <cellStyle name="S0" xfId="54" xr:uid="{00000000-0005-0000-0000-000064000000}"/>
    <cellStyle name="S1" xfId="55" xr:uid="{00000000-0005-0000-0000-000065000000}"/>
    <cellStyle name="S10" xfId="64" xr:uid="{00000000-0005-0000-0000-000066000000}"/>
    <cellStyle name="S11" xfId="65" xr:uid="{00000000-0005-0000-0000-000067000000}"/>
    <cellStyle name="S12" xfId="66" xr:uid="{00000000-0005-0000-0000-000068000000}"/>
    <cellStyle name="S13" xfId="67" xr:uid="{00000000-0005-0000-0000-000069000000}"/>
    <cellStyle name="S14" xfId="68" xr:uid="{00000000-0005-0000-0000-00006A000000}"/>
    <cellStyle name="S15" xfId="69" xr:uid="{00000000-0005-0000-0000-00006B000000}"/>
    <cellStyle name="S16" xfId="70" xr:uid="{00000000-0005-0000-0000-00006C000000}"/>
    <cellStyle name="S17" xfId="71" xr:uid="{00000000-0005-0000-0000-00006D000000}"/>
    <cellStyle name="S18" xfId="72" xr:uid="{00000000-0005-0000-0000-00006E000000}"/>
    <cellStyle name="S2" xfId="56" xr:uid="{00000000-0005-0000-0000-00006F000000}"/>
    <cellStyle name="S3" xfId="57" xr:uid="{00000000-0005-0000-0000-000070000000}"/>
    <cellStyle name="S4" xfId="58" xr:uid="{00000000-0005-0000-0000-000071000000}"/>
    <cellStyle name="S5" xfId="59" xr:uid="{00000000-0005-0000-0000-000072000000}"/>
    <cellStyle name="S6" xfId="60" xr:uid="{00000000-0005-0000-0000-000073000000}"/>
    <cellStyle name="S7" xfId="61" xr:uid="{00000000-0005-0000-0000-000074000000}"/>
    <cellStyle name="S8" xfId="62" xr:uid="{00000000-0005-0000-0000-000075000000}"/>
    <cellStyle name="S9" xfId="63" xr:uid="{00000000-0005-0000-0000-000076000000}"/>
    <cellStyle name="Walutowy" xfId="1" builtinId="4"/>
    <cellStyle name="Walutowy 2" xfId="34" xr:uid="{00000000-0005-0000-0000-000078000000}"/>
    <cellStyle name="Walutowy 2 2" xfId="82" xr:uid="{00000000-0005-0000-0000-000079000000}"/>
    <cellStyle name="Walutowy 2 3" xfId="84" xr:uid="{00000000-0005-0000-0000-00007A000000}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231"/>
  <sheetViews>
    <sheetView showGridLines="0" topLeftCell="A175" zoomScale="90" zoomScaleNormal="90" zoomScaleSheetLayoutView="100" zoomScalePageLayoutView="90" workbookViewId="0">
      <selection activeCell="V13" sqref="V13"/>
    </sheetView>
  </sheetViews>
  <sheetFormatPr defaultColWidth="9.140625" defaultRowHeight="12.75" outlineLevelCol="1"/>
  <cols>
    <col min="1" max="1" width="8" customWidth="1"/>
    <col min="2" max="2" width="29.140625" style="215" bestFit="1" customWidth="1"/>
    <col min="3" max="3" width="15.5703125" customWidth="1"/>
    <col min="4" max="4" width="12.7109375" customWidth="1"/>
    <col min="5" max="5" width="12.140625" customWidth="1"/>
    <col min="6" max="6" width="11.42578125" customWidth="1"/>
    <col min="7" max="7" width="4.85546875" customWidth="1"/>
    <col min="8" max="8" width="27" style="230" customWidth="1"/>
    <col min="9" max="9" width="19" style="295" customWidth="1"/>
    <col min="10" max="10" width="16" style="295" customWidth="1" outlineLevel="1"/>
    <col min="11" max="11" width="15.42578125" style="295" customWidth="1" outlineLevel="1"/>
    <col min="12" max="12" width="12" customWidth="1"/>
    <col min="13" max="13" width="5.28515625" customWidth="1"/>
    <col min="14" max="14" width="11.5703125" customWidth="1"/>
    <col min="15" max="15" width="13.5703125" customWidth="1"/>
    <col min="16" max="16" width="14.85546875" customWidth="1"/>
    <col min="17" max="17" width="14.7109375" style="273" customWidth="1"/>
    <col min="18" max="18" width="14.140625" style="252" customWidth="1"/>
  </cols>
  <sheetData>
    <row r="1" spans="1:18" ht="18">
      <c r="A1" s="166"/>
      <c r="B1" s="167" t="s">
        <v>234</v>
      </c>
      <c r="C1" s="166"/>
      <c r="D1" s="166"/>
      <c r="E1" s="166"/>
      <c r="F1" s="166"/>
      <c r="G1" s="166"/>
      <c r="H1" s="221"/>
      <c r="I1" s="281"/>
      <c r="J1" s="281"/>
      <c r="K1" s="281"/>
      <c r="L1" s="166"/>
      <c r="M1" s="166"/>
      <c r="N1" s="166"/>
      <c r="O1" s="166"/>
      <c r="P1" s="166"/>
      <c r="Q1" s="260"/>
      <c r="R1" s="240"/>
    </row>
    <row r="2" spans="1:18" ht="18">
      <c r="A2" s="168" t="s">
        <v>302</v>
      </c>
      <c r="B2" s="169" t="s">
        <v>322</v>
      </c>
      <c r="C2" s="169" t="s">
        <v>323</v>
      </c>
      <c r="D2" s="171"/>
      <c r="E2" s="171"/>
      <c r="F2" s="171"/>
      <c r="G2" s="171"/>
      <c r="H2" s="222"/>
      <c r="I2" s="282"/>
      <c r="J2" s="282"/>
      <c r="K2" s="282"/>
      <c r="L2" s="171"/>
      <c r="M2" s="171"/>
      <c r="N2" s="171"/>
      <c r="O2" s="171"/>
      <c r="P2" s="171"/>
      <c r="Q2" s="261"/>
      <c r="R2" s="241"/>
    </row>
    <row r="3" spans="1:18" ht="18">
      <c r="A3" s="168" t="s">
        <v>306</v>
      </c>
      <c r="B3" s="169" t="s">
        <v>324</v>
      </c>
      <c r="C3" s="169" t="s">
        <v>325</v>
      </c>
      <c r="D3" s="171"/>
      <c r="E3" s="172"/>
      <c r="F3" s="172"/>
      <c r="G3" s="172"/>
      <c r="H3" s="222"/>
      <c r="I3" s="283"/>
      <c r="J3" s="283"/>
      <c r="K3" s="283"/>
      <c r="L3" s="172"/>
      <c r="M3" s="172"/>
      <c r="N3" s="172"/>
      <c r="O3" s="172"/>
      <c r="P3" s="172"/>
      <c r="Q3" s="261"/>
      <c r="R3" s="242"/>
    </row>
    <row r="4" spans="1:18" ht="18">
      <c r="A4" s="168" t="s">
        <v>326</v>
      </c>
      <c r="B4" s="169" t="s">
        <v>327</v>
      </c>
      <c r="C4" s="169" t="s">
        <v>328</v>
      </c>
      <c r="D4" s="170"/>
      <c r="E4" s="170"/>
      <c r="F4" s="170"/>
      <c r="G4" s="170"/>
      <c r="H4" s="222"/>
      <c r="I4" s="284"/>
      <c r="J4" s="284"/>
      <c r="K4" s="284"/>
      <c r="L4" s="170"/>
      <c r="M4" s="170"/>
      <c r="N4" s="170"/>
      <c r="O4" s="170"/>
      <c r="P4" s="170"/>
      <c r="Q4" s="261"/>
      <c r="R4" s="242"/>
    </row>
    <row r="5" spans="1:18" ht="18">
      <c r="A5" s="168" t="s">
        <v>290</v>
      </c>
      <c r="B5" s="169" t="s">
        <v>329</v>
      </c>
      <c r="C5" s="169" t="s">
        <v>330</v>
      </c>
      <c r="D5" s="170"/>
      <c r="E5" s="170"/>
      <c r="F5" s="170"/>
      <c r="G5" s="170"/>
      <c r="H5" s="222"/>
      <c r="I5" s="284"/>
      <c r="J5" s="284"/>
      <c r="K5" s="284"/>
      <c r="L5" s="170"/>
      <c r="M5" s="170"/>
      <c r="N5" s="170"/>
      <c r="O5" s="170"/>
      <c r="P5" s="170"/>
      <c r="Q5" s="261"/>
      <c r="R5" s="243"/>
    </row>
    <row r="6" spans="1:18" ht="18">
      <c r="A6" s="168" t="s">
        <v>331</v>
      </c>
      <c r="B6" s="169" t="s">
        <v>332</v>
      </c>
      <c r="C6" s="169" t="s">
        <v>377</v>
      </c>
      <c r="D6" s="170"/>
      <c r="E6" s="170"/>
      <c r="F6" s="170"/>
      <c r="G6" s="170"/>
      <c r="H6" s="222"/>
      <c r="I6" s="284"/>
      <c r="J6" s="284"/>
      <c r="K6" s="284"/>
      <c r="L6" s="170"/>
      <c r="M6" s="170"/>
      <c r="N6" s="170"/>
      <c r="O6" s="170"/>
      <c r="P6" s="170"/>
      <c r="Q6" s="261"/>
      <c r="R6" s="243"/>
    </row>
    <row r="7" spans="1:18" ht="18">
      <c r="A7" s="168" t="s">
        <v>333</v>
      </c>
      <c r="B7" s="169" t="s">
        <v>334</v>
      </c>
      <c r="C7" s="169" t="s">
        <v>335</v>
      </c>
      <c r="D7" s="170"/>
      <c r="E7" s="170"/>
      <c r="F7" s="170"/>
      <c r="G7" s="170"/>
      <c r="H7" s="222"/>
      <c r="I7" s="284"/>
      <c r="J7" s="284"/>
      <c r="K7" s="284"/>
      <c r="L7" s="170"/>
      <c r="M7" s="170"/>
      <c r="N7" s="170"/>
      <c r="O7" s="170"/>
      <c r="P7" s="170"/>
      <c r="Q7" s="261"/>
      <c r="R7" s="243"/>
    </row>
    <row r="8" spans="1:18">
      <c r="A8" s="2"/>
      <c r="B8" s="89"/>
      <c r="C8" s="2"/>
      <c r="D8" s="2"/>
      <c r="E8" s="2"/>
      <c r="F8" s="2"/>
      <c r="G8" s="2"/>
      <c r="H8" s="1"/>
      <c r="I8" s="285"/>
      <c r="J8" s="285"/>
      <c r="K8" s="285"/>
      <c r="L8" s="2"/>
      <c r="M8" s="2"/>
      <c r="N8" s="2"/>
      <c r="O8" s="2"/>
      <c r="P8" s="2"/>
      <c r="Q8" s="262"/>
      <c r="R8" s="244"/>
    </row>
    <row r="9" spans="1:18" ht="51">
      <c r="A9" s="126" t="s">
        <v>0</v>
      </c>
      <c r="B9" s="206" t="s">
        <v>1</v>
      </c>
      <c r="C9" s="49" t="s">
        <v>2</v>
      </c>
      <c r="D9" s="126" t="s">
        <v>3</v>
      </c>
      <c r="E9" s="126" t="s">
        <v>4</v>
      </c>
      <c r="F9" s="345" t="s">
        <v>382</v>
      </c>
      <c r="G9" s="49" t="s">
        <v>5</v>
      </c>
      <c r="H9" s="364" t="s">
        <v>318</v>
      </c>
      <c r="I9" s="362" t="s">
        <v>6</v>
      </c>
      <c r="J9" s="362" t="s">
        <v>383</v>
      </c>
      <c r="K9" s="451" t="s">
        <v>381</v>
      </c>
      <c r="L9" s="127" t="s">
        <v>7</v>
      </c>
      <c r="M9" s="128" t="s">
        <v>8</v>
      </c>
      <c r="N9" s="127" t="s">
        <v>9</v>
      </c>
      <c r="O9" s="127" t="s">
        <v>10</v>
      </c>
      <c r="P9" s="129" t="s">
        <v>11</v>
      </c>
      <c r="Q9" s="363" t="s">
        <v>288</v>
      </c>
      <c r="R9" s="377" t="s">
        <v>378</v>
      </c>
    </row>
    <row r="10" spans="1:18" ht="13.5" thickBot="1">
      <c r="A10" s="126" t="s">
        <v>271</v>
      </c>
      <c r="B10" s="126" t="s">
        <v>272</v>
      </c>
      <c r="C10" s="126" t="s">
        <v>273</v>
      </c>
      <c r="D10" s="126" t="s">
        <v>274</v>
      </c>
      <c r="E10" s="126" t="s">
        <v>275</v>
      </c>
      <c r="F10" s="126" t="s">
        <v>276</v>
      </c>
      <c r="G10" s="126" t="s">
        <v>277</v>
      </c>
      <c r="H10" s="365" t="s">
        <v>278</v>
      </c>
      <c r="I10" s="362" t="s">
        <v>279</v>
      </c>
      <c r="J10" s="365" t="s">
        <v>280</v>
      </c>
      <c r="K10" s="452" t="s">
        <v>281</v>
      </c>
      <c r="L10" s="126" t="s">
        <v>282</v>
      </c>
      <c r="M10" s="126" t="s">
        <v>283</v>
      </c>
      <c r="N10" s="126" t="s">
        <v>284</v>
      </c>
      <c r="O10" s="126" t="s">
        <v>285</v>
      </c>
      <c r="P10" s="126" t="s">
        <v>286</v>
      </c>
      <c r="Q10" s="365" t="s">
        <v>287</v>
      </c>
      <c r="R10" s="387" t="s">
        <v>317</v>
      </c>
    </row>
    <row r="11" spans="1:18" ht="16.5" thickBot="1">
      <c r="A11" s="121" t="str">
        <f>B15</f>
        <v>Zadanie 1</v>
      </c>
      <c r="B11" s="163"/>
      <c r="C11" s="123" t="str">
        <f>B12</f>
        <v xml:space="preserve">Toxinum botulinicum typum A ad iniectabile - proszek do sporządzenia roztworu do wstrzykiwań  </v>
      </c>
      <c r="D11" s="122"/>
      <c r="E11" s="122"/>
      <c r="F11" s="122"/>
      <c r="G11" s="122"/>
      <c r="H11" s="223"/>
      <c r="I11" s="286"/>
      <c r="J11" s="286"/>
      <c r="K11" s="286"/>
      <c r="L11" s="122"/>
      <c r="M11" s="122"/>
      <c r="N11" s="122"/>
      <c r="O11" s="122"/>
      <c r="P11" s="122"/>
      <c r="Q11" s="263"/>
      <c r="R11" s="162"/>
    </row>
    <row r="12" spans="1:18" ht="51">
      <c r="A12" s="81">
        <v>1</v>
      </c>
      <c r="B12" s="206" t="s">
        <v>102</v>
      </c>
      <c r="C12" s="81" t="s">
        <v>90</v>
      </c>
      <c r="D12" s="81" t="s">
        <v>103</v>
      </c>
      <c r="E12" s="50" t="s">
        <v>98</v>
      </c>
      <c r="F12" s="56">
        <v>80</v>
      </c>
      <c r="G12" s="81" t="s">
        <v>376</v>
      </c>
      <c r="H12" s="388"/>
      <c r="I12" s="346"/>
      <c r="J12" s="346"/>
      <c r="K12" s="436"/>
      <c r="L12" s="59"/>
      <c r="M12" s="51">
        <v>0.08</v>
      </c>
      <c r="N12" s="429">
        <f>L12*(1+M12)</f>
        <v>0</v>
      </c>
      <c r="O12" s="430">
        <f>K12*L12</f>
        <v>0</v>
      </c>
      <c r="P12" s="429">
        <f>O12*(1+M12)</f>
        <v>0</v>
      </c>
      <c r="Q12" s="366"/>
      <c r="R12" s="378" t="s">
        <v>256</v>
      </c>
    </row>
    <row r="13" spans="1:18" ht="51">
      <c r="A13" s="81">
        <v>2</v>
      </c>
      <c r="B13" s="206" t="s">
        <v>105</v>
      </c>
      <c r="C13" s="81" t="s">
        <v>90</v>
      </c>
      <c r="D13" s="81" t="s">
        <v>106</v>
      </c>
      <c r="E13" s="50" t="s">
        <v>98</v>
      </c>
      <c r="F13" s="56">
        <v>20</v>
      </c>
      <c r="G13" s="81" t="s">
        <v>376</v>
      </c>
      <c r="H13" s="388"/>
      <c r="I13" s="346"/>
      <c r="J13" s="346"/>
      <c r="K13" s="436"/>
      <c r="L13" s="59"/>
      <c r="M13" s="51">
        <v>0.08</v>
      </c>
      <c r="N13" s="429">
        <f t="shared" ref="N13:N14" si="0">L13*(1+M13)</f>
        <v>0</v>
      </c>
      <c r="O13" s="430">
        <f t="shared" ref="O13:O14" si="1">K13*L13</f>
        <v>0</v>
      </c>
      <c r="P13" s="429">
        <f t="shared" ref="P13:P14" si="2">O13*(1+M13)</f>
        <v>0</v>
      </c>
      <c r="Q13" s="366"/>
      <c r="R13" s="378" t="s">
        <v>257</v>
      </c>
    </row>
    <row r="14" spans="1:18" ht="51.75" thickBot="1">
      <c r="A14" s="81">
        <v>3</v>
      </c>
      <c r="B14" s="206" t="s">
        <v>102</v>
      </c>
      <c r="C14" s="81" t="s">
        <v>90</v>
      </c>
      <c r="D14" s="81" t="s">
        <v>104</v>
      </c>
      <c r="E14" s="50" t="s">
        <v>98</v>
      </c>
      <c r="F14" s="56">
        <v>60</v>
      </c>
      <c r="G14" s="81" t="s">
        <v>376</v>
      </c>
      <c r="H14" s="388"/>
      <c r="I14" s="346"/>
      <c r="J14" s="346"/>
      <c r="K14" s="436"/>
      <c r="L14" s="59"/>
      <c r="M14" s="51">
        <v>0.08</v>
      </c>
      <c r="N14" s="429">
        <f t="shared" si="0"/>
        <v>0</v>
      </c>
      <c r="O14" s="430">
        <f t="shared" si="1"/>
        <v>0</v>
      </c>
      <c r="P14" s="429">
        <f t="shared" si="2"/>
        <v>0</v>
      </c>
      <c r="Q14" s="366"/>
      <c r="R14" s="378" t="s">
        <v>256</v>
      </c>
    </row>
    <row r="15" spans="1:18" ht="13.5" thickBot="1">
      <c r="A15" s="130"/>
      <c r="B15" s="207" t="str">
        <f>"Zadanie "&amp;COUNTIF($C$9:C15,"=Razem")</f>
        <v>Zadanie 1</v>
      </c>
      <c r="C15" s="104" t="s">
        <v>81</v>
      </c>
      <c r="D15" s="131"/>
      <c r="E15" s="131"/>
      <c r="F15" s="131"/>
      <c r="G15" s="131"/>
      <c r="H15" s="224"/>
      <c r="I15" s="287"/>
      <c r="J15" s="287"/>
      <c r="K15" s="287"/>
      <c r="L15" s="131"/>
      <c r="M15" s="131"/>
      <c r="N15" s="131"/>
      <c r="O15" s="307">
        <f>SUM(O12:O14)</f>
        <v>0</v>
      </c>
      <c r="P15" s="308">
        <f>SUM(P12:P14)</f>
        <v>0</v>
      </c>
      <c r="Q15" s="264"/>
      <c r="R15" s="245"/>
    </row>
    <row r="16" spans="1:18" ht="13.5" thickBot="1">
      <c r="A16" s="2"/>
      <c r="B16" s="89"/>
      <c r="C16" s="2"/>
      <c r="D16" s="2"/>
      <c r="E16" s="2"/>
      <c r="F16" s="2"/>
      <c r="G16" s="2"/>
      <c r="H16" s="1"/>
      <c r="I16" s="285"/>
      <c r="J16" s="285"/>
      <c r="K16" s="285"/>
      <c r="L16" s="2"/>
      <c r="M16" s="2"/>
      <c r="N16" s="2"/>
      <c r="O16" s="2"/>
      <c r="P16" s="2"/>
      <c r="Q16" s="262"/>
      <c r="R16" s="244"/>
    </row>
    <row r="17" spans="1:18" ht="16.5" thickBot="1">
      <c r="A17" s="121" t="str">
        <f>B20</f>
        <v>Zadanie 2</v>
      </c>
      <c r="B17" s="163"/>
      <c r="C17" s="123" t="str">
        <f>B18</f>
        <v>Interferonum beta-1a - roztwór do wstrzykiwań</v>
      </c>
      <c r="D17" s="122"/>
      <c r="E17" s="122"/>
      <c r="F17" s="122"/>
      <c r="G17" s="122"/>
      <c r="H17" s="223"/>
      <c r="I17" s="286"/>
      <c r="J17" s="286"/>
      <c r="K17" s="286"/>
      <c r="L17" s="122"/>
      <c r="M17" s="122"/>
      <c r="N17" s="122"/>
      <c r="O17" s="122"/>
      <c r="P17" s="122"/>
      <c r="Q17" s="263"/>
      <c r="R17" s="162"/>
    </row>
    <row r="18" spans="1:18" ht="25.5">
      <c r="A18" s="81">
        <v>1</v>
      </c>
      <c r="B18" s="206" t="s">
        <v>107</v>
      </c>
      <c r="C18" s="81" t="s">
        <v>108</v>
      </c>
      <c r="D18" s="81" t="s">
        <v>109</v>
      </c>
      <c r="E18" s="50" t="s">
        <v>110</v>
      </c>
      <c r="F18" s="56">
        <v>520</v>
      </c>
      <c r="G18" s="81" t="s">
        <v>12</v>
      </c>
      <c r="H18" s="388"/>
      <c r="I18" s="347"/>
      <c r="J18" s="347"/>
      <c r="K18" s="437"/>
      <c r="L18" s="59"/>
      <c r="M18" s="51">
        <v>0.08</v>
      </c>
      <c r="N18" s="429">
        <f t="shared" ref="N18:N19" si="3">L18*(1+M18)</f>
        <v>0</v>
      </c>
      <c r="O18" s="430">
        <f t="shared" ref="O18:O19" si="4">K18*L18</f>
        <v>0</v>
      </c>
      <c r="P18" s="429">
        <f t="shared" ref="P18:P19" si="5">O18*(1+M18)</f>
        <v>0</v>
      </c>
      <c r="Q18" s="367"/>
      <c r="R18" s="378" t="s">
        <v>211</v>
      </c>
    </row>
    <row r="19" spans="1:18" ht="26.25" thickBot="1">
      <c r="A19" s="81">
        <v>2</v>
      </c>
      <c r="B19" s="206" t="s">
        <v>107</v>
      </c>
      <c r="C19" s="81" t="s">
        <v>111</v>
      </c>
      <c r="D19" s="81" t="s">
        <v>109</v>
      </c>
      <c r="E19" s="50" t="s">
        <v>112</v>
      </c>
      <c r="F19" s="56">
        <v>80</v>
      </c>
      <c r="G19" s="81" t="s">
        <v>12</v>
      </c>
      <c r="H19" s="388"/>
      <c r="I19" s="347"/>
      <c r="J19" s="347"/>
      <c r="K19" s="437"/>
      <c r="L19" s="59"/>
      <c r="M19" s="51">
        <v>0.08</v>
      </c>
      <c r="N19" s="429">
        <f t="shared" si="3"/>
        <v>0</v>
      </c>
      <c r="O19" s="430">
        <f t="shared" si="4"/>
        <v>0</v>
      </c>
      <c r="P19" s="429">
        <f t="shared" si="5"/>
        <v>0</v>
      </c>
      <c r="Q19" s="367"/>
      <c r="R19" s="378" t="s">
        <v>211</v>
      </c>
    </row>
    <row r="20" spans="1:18" ht="13.5" thickBot="1">
      <c r="A20" s="130"/>
      <c r="B20" s="207" t="str">
        <f>"Zadanie "&amp;COUNTIF($C$9:C20,"=Razem")</f>
        <v>Zadanie 2</v>
      </c>
      <c r="C20" s="104" t="s">
        <v>81</v>
      </c>
      <c r="D20" s="131"/>
      <c r="E20" s="131"/>
      <c r="F20" s="131"/>
      <c r="G20" s="131"/>
      <c r="H20" s="224"/>
      <c r="I20" s="287"/>
      <c r="J20" s="287"/>
      <c r="K20" s="287"/>
      <c r="L20" s="131"/>
      <c r="M20" s="131"/>
      <c r="N20" s="131"/>
      <c r="O20" s="307">
        <f>SUM(O18:O19)</f>
        <v>0</v>
      </c>
      <c r="P20" s="308">
        <f>SUM(P18:P19)</f>
        <v>0</v>
      </c>
      <c r="Q20" s="264"/>
      <c r="R20" s="245"/>
    </row>
    <row r="21" spans="1:18" ht="13.5" thickBot="1">
      <c r="A21" s="132"/>
      <c r="B21" s="208"/>
      <c r="C21" s="62"/>
      <c r="D21" s="133"/>
      <c r="E21" s="133"/>
      <c r="F21" s="134"/>
      <c r="G21" s="134"/>
      <c r="H21" s="225"/>
      <c r="I21" s="288"/>
      <c r="J21" s="288"/>
      <c r="K21" s="288"/>
      <c r="L21" s="133"/>
      <c r="M21" s="133"/>
      <c r="N21" s="133"/>
      <c r="O21" s="135"/>
      <c r="P21" s="136"/>
      <c r="Q21" s="265"/>
      <c r="R21" s="246"/>
    </row>
    <row r="22" spans="1:18" ht="16.5" thickBot="1">
      <c r="A22" s="121" t="str">
        <f>B25</f>
        <v>Zadanie 3</v>
      </c>
      <c r="B22" s="163"/>
      <c r="C22" s="123" t="str">
        <f>B23</f>
        <v>Interferonum beta-1a - roztwór do wstrzykiwań</v>
      </c>
      <c r="D22" s="122"/>
      <c r="E22" s="122"/>
      <c r="F22" s="122"/>
      <c r="G22" s="122"/>
      <c r="H22" s="223"/>
      <c r="I22" s="286"/>
      <c r="J22" s="286"/>
      <c r="K22" s="286"/>
      <c r="L22" s="122"/>
      <c r="M22" s="122"/>
      <c r="N22" s="122"/>
      <c r="O22" s="122"/>
      <c r="P22" s="122"/>
      <c r="Q22" s="263"/>
      <c r="R22" s="162"/>
    </row>
    <row r="23" spans="1:18" ht="25.5">
      <c r="A23" s="81">
        <v>1</v>
      </c>
      <c r="B23" s="206" t="s">
        <v>107</v>
      </c>
      <c r="C23" s="81" t="s">
        <v>111</v>
      </c>
      <c r="D23" s="81" t="s">
        <v>186</v>
      </c>
      <c r="E23" s="50" t="s">
        <v>187</v>
      </c>
      <c r="F23" s="56">
        <v>200</v>
      </c>
      <c r="G23" s="81" t="s">
        <v>12</v>
      </c>
      <c r="H23" s="388"/>
      <c r="I23" s="346"/>
      <c r="J23" s="346"/>
      <c r="K23" s="436"/>
      <c r="L23" s="59"/>
      <c r="M23" s="51">
        <v>0.08</v>
      </c>
      <c r="N23" s="429">
        <f t="shared" ref="N23:N24" si="6">L23*(1+M23)</f>
        <v>0</v>
      </c>
      <c r="O23" s="430">
        <f t="shared" ref="O23:O24" si="7">K23*L23</f>
        <v>0</v>
      </c>
      <c r="P23" s="429">
        <f t="shared" ref="P23:P24" si="8">O23*(1+M23)</f>
        <v>0</v>
      </c>
      <c r="Q23" s="367"/>
      <c r="R23" s="378" t="s">
        <v>211</v>
      </c>
    </row>
    <row r="24" spans="1:18" ht="26.25" thickBot="1">
      <c r="A24" s="81">
        <v>2</v>
      </c>
      <c r="B24" s="206" t="s">
        <v>107</v>
      </c>
      <c r="C24" s="81" t="s">
        <v>188</v>
      </c>
      <c r="D24" s="81" t="s">
        <v>186</v>
      </c>
      <c r="E24" s="50" t="s">
        <v>189</v>
      </c>
      <c r="F24" s="56">
        <v>10</v>
      </c>
      <c r="G24" s="81" t="s">
        <v>12</v>
      </c>
      <c r="H24" s="388"/>
      <c r="I24" s="346"/>
      <c r="J24" s="346"/>
      <c r="K24" s="436"/>
      <c r="L24" s="59"/>
      <c r="M24" s="51">
        <v>0.08</v>
      </c>
      <c r="N24" s="429">
        <f t="shared" si="6"/>
        <v>0</v>
      </c>
      <c r="O24" s="430">
        <f t="shared" si="7"/>
        <v>0</v>
      </c>
      <c r="P24" s="429">
        <f t="shared" si="8"/>
        <v>0</v>
      </c>
      <c r="Q24" s="367"/>
      <c r="R24" s="378" t="s">
        <v>211</v>
      </c>
    </row>
    <row r="25" spans="1:18" ht="13.5" thickBot="1">
      <c r="A25" s="130"/>
      <c r="B25" s="207" t="str">
        <f>"Zadanie "&amp;COUNTIF($C$9:C25,"=Razem")</f>
        <v>Zadanie 3</v>
      </c>
      <c r="C25" s="104" t="s">
        <v>81</v>
      </c>
      <c r="D25" s="131"/>
      <c r="E25" s="131"/>
      <c r="F25" s="131"/>
      <c r="G25" s="131"/>
      <c r="H25" s="224"/>
      <c r="I25" s="287"/>
      <c r="J25" s="287"/>
      <c r="K25" s="287"/>
      <c r="L25" s="131"/>
      <c r="M25" s="131"/>
      <c r="N25" s="131"/>
      <c r="O25" s="307">
        <f>SUM(O23:O24)</f>
        <v>0</v>
      </c>
      <c r="P25" s="308">
        <f>SUM(P23:P24)</f>
        <v>0</v>
      </c>
      <c r="Q25" s="264"/>
      <c r="R25" s="245"/>
    </row>
    <row r="26" spans="1:18" ht="13.5" thickBot="1">
      <c r="A26" s="132"/>
      <c r="B26" s="208"/>
      <c r="C26" s="62"/>
      <c r="D26" s="133"/>
      <c r="E26" s="133"/>
      <c r="F26" s="134"/>
      <c r="G26" s="134"/>
      <c r="H26" s="225"/>
      <c r="I26" s="288"/>
      <c r="J26" s="288"/>
      <c r="K26" s="288"/>
      <c r="L26" s="133"/>
      <c r="M26" s="133"/>
      <c r="N26" s="133"/>
      <c r="O26" s="135"/>
      <c r="P26" s="136"/>
      <c r="Q26" s="265"/>
      <c r="R26" s="246"/>
    </row>
    <row r="27" spans="1:18" ht="16.5" thickBot="1">
      <c r="A27" s="121" t="str">
        <f>B29</f>
        <v>Zadanie 4</v>
      </c>
      <c r="B27" s="163"/>
      <c r="C27" s="123" t="str">
        <f>B28</f>
        <v>Interferonum beta-1b - proszek i rozpuszczalnik do sporządzenia roztworu do wstrzykiwań</v>
      </c>
      <c r="D27" s="122"/>
      <c r="E27" s="122"/>
      <c r="F27" s="122"/>
      <c r="G27" s="122"/>
      <c r="H27" s="223"/>
      <c r="I27" s="286"/>
      <c r="J27" s="286"/>
      <c r="K27" s="286"/>
      <c r="L27" s="122"/>
      <c r="M27" s="122"/>
      <c r="N27" s="122"/>
      <c r="O27" s="122"/>
      <c r="P27" s="122"/>
      <c r="Q27" s="263"/>
      <c r="R27" s="162"/>
    </row>
    <row r="28" spans="1:18" ht="51.75" thickBot="1">
      <c r="A28" s="81">
        <v>1</v>
      </c>
      <c r="B28" s="206" t="s">
        <v>113</v>
      </c>
      <c r="C28" s="81" t="s">
        <v>114</v>
      </c>
      <c r="D28" s="81" t="s">
        <v>115</v>
      </c>
      <c r="E28" s="50" t="s">
        <v>116</v>
      </c>
      <c r="F28" s="56">
        <v>800</v>
      </c>
      <c r="G28" s="81" t="s">
        <v>12</v>
      </c>
      <c r="H28" s="388"/>
      <c r="I28" s="347"/>
      <c r="J28" s="347"/>
      <c r="K28" s="437"/>
      <c r="L28" s="59"/>
      <c r="M28" s="51">
        <v>0.08</v>
      </c>
      <c r="N28" s="429">
        <f>L28*(1+M28)</f>
        <v>0</v>
      </c>
      <c r="O28" s="430">
        <f>K28*L28</f>
        <v>0</v>
      </c>
      <c r="P28" s="429">
        <f>O28*(1+M28)</f>
        <v>0</v>
      </c>
      <c r="Q28" s="367"/>
      <c r="R28" s="378" t="s">
        <v>211</v>
      </c>
    </row>
    <row r="29" spans="1:18" ht="13.5" thickBot="1">
      <c r="A29" s="130"/>
      <c r="B29" s="207" t="str">
        <f>"Zadanie "&amp;COUNTIF($C$9:C29,"=Razem")</f>
        <v>Zadanie 4</v>
      </c>
      <c r="C29" s="104" t="s">
        <v>81</v>
      </c>
      <c r="D29" s="131"/>
      <c r="E29" s="131"/>
      <c r="F29" s="131"/>
      <c r="G29" s="131"/>
      <c r="H29" s="224"/>
      <c r="I29" s="287"/>
      <c r="J29" s="287"/>
      <c r="K29" s="287"/>
      <c r="L29" s="131"/>
      <c r="M29" s="131"/>
      <c r="N29" s="131"/>
      <c r="O29" s="307">
        <f>SUM(O28)</f>
        <v>0</v>
      </c>
      <c r="P29" s="308">
        <f>SUM(P28)</f>
        <v>0</v>
      </c>
      <c r="Q29" s="264"/>
      <c r="R29" s="245"/>
    </row>
    <row r="30" spans="1:18" ht="13.5" thickBot="1">
      <c r="A30" s="2"/>
      <c r="B30" s="89"/>
      <c r="C30" s="2"/>
      <c r="D30" s="2"/>
      <c r="E30" s="2"/>
      <c r="F30" s="2"/>
      <c r="G30" s="2"/>
      <c r="H30" s="1"/>
      <c r="I30" s="285"/>
      <c r="J30" s="285"/>
      <c r="K30" s="285"/>
      <c r="L30" s="2"/>
      <c r="M30" s="2"/>
      <c r="N30" s="2"/>
      <c r="O30" s="2"/>
      <c r="P30" s="2"/>
      <c r="Q30" s="262"/>
      <c r="R30" s="244"/>
    </row>
    <row r="31" spans="1:18" ht="16.5" thickBot="1">
      <c r="A31" s="121" t="str">
        <f>B34</f>
        <v>Zadanie 5</v>
      </c>
      <c r="B31" s="163"/>
      <c r="C31" s="123" t="str">
        <f>B32</f>
        <v>Dimethylis fumaras</v>
      </c>
      <c r="D31" s="122"/>
      <c r="E31" s="122"/>
      <c r="F31" s="122"/>
      <c r="G31" s="122"/>
      <c r="H31" s="223"/>
      <c r="I31" s="286"/>
      <c r="J31" s="286"/>
      <c r="K31" s="286"/>
      <c r="L31" s="122"/>
      <c r="M31" s="122"/>
      <c r="N31" s="122"/>
      <c r="O31" s="122"/>
      <c r="P31" s="122"/>
      <c r="Q31" s="263"/>
      <c r="R31" s="162"/>
    </row>
    <row r="32" spans="1:18" ht="25.5">
      <c r="A32" s="81">
        <v>1</v>
      </c>
      <c r="B32" s="206" t="s">
        <v>117</v>
      </c>
      <c r="C32" s="81" t="s">
        <v>118</v>
      </c>
      <c r="D32" s="81" t="s">
        <v>119</v>
      </c>
      <c r="E32" s="137" t="s">
        <v>120</v>
      </c>
      <c r="F32" s="56">
        <v>30</v>
      </c>
      <c r="G32" s="81" t="s">
        <v>12</v>
      </c>
      <c r="H32" s="388"/>
      <c r="I32" s="347"/>
      <c r="J32" s="347"/>
      <c r="K32" s="437"/>
      <c r="L32" s="59"/>
      <c r="M32" s="51">
        <v>0.08</v>
      </c>
      <c r="N32" s="429">
        <f t="shared" ref="N32:N33" si="9">L32*(1+M32)</f>
        <v>0</v>
      </c>
      <c r="O32" s="430">
        <f t="shared" ref="O32:O33" si="10">K32*L32</f>
        <v>0</v>
      </c>
      <c r="P32" s="429">
        <f t="shared" ref="P32:P33" si="11">O32*(1+M32)</f>
        <v>0</v>
      </c>
      <c r="Q32" s="367"/>
      <c r="R32" s="378" t="s">
        <v>211</v>
      </c>
    </row>
    <row r="33" spans="1:18" ht="26.25" thickBot="1">
      <c r="A33" s="81">
        <v>2</v>
      </c>
      <c r="B33" s="206" t="s">
        <v>117</v>
      </c>
      <c r="C33" s="81" t="s">
        <v>118</v>
      </c>
      <c r="D33" s="81" t="s">
        <v>121</v>
      </c>
      <c r="E33" s="50" t="s">
        <v>122</v>
      </c>
      <c r="F33" s="56">
        <v>2400</v>
      </c>
      <c r="G33" s="81" t="s">
        <v>12</v>
      </c>
      <c r="H33" s="388"/>
      <c r="I33" s="347"/>
      <c r="J33" s="347"/>
      <c r="K33" s="437"/>
      <c r="L33" s="59"/>
      <c r="M33" s="57">
        <v>0.08</v>
      </c>
      <c r="N33" s="429">
        <f t="shared" si="9"/>
        <v>0</v>
      </c>
      <c r="O33" s="430">
        <f t="shared" si="10"/>
        <v>0</v>
      </c>
      <c r="P33" s="429">
        <f t="shared" si="11"/>
        <v>0</v>
      </c>
      <c r="Q33" s="367"/>
      <c r="R33" s="378" t="s">
        <v>211</v>
      </c>
    </row>
    <row r="34" spans="1:18" ht="13.5" thickBot="1">
      <c r="A34" s="130"/>
      <c r="B34" s="207" t="str">
        <f>"Zadanie "&amp;COUNTIF($C$9:C34,"=Razem")</f>
        <v>Zadanie 5</v>
      </c>
      <c r="C34" s="104" t="s">
        <v>81</v>
      </c>
      <c r="D34" s="131"/>
      <c r="E34" s="131"/>
      <c r="F34" s="131"/>
      <c r="G34" s="131"/>
      <c r="H34" s="224"/>
      <c r="I34" s="287"/>
      <c r="J34" s="287"/>
      <c r="K34" s="287"/>
      <c r="L34" s="131"/>
      <c r="M34" s="131"/>
      <c r="N34" s="131"/>
      <c r="O34" s="307">
        <f>SUM(O32:O33)</f>
        <v>0</v>
      </c>
      <c r="P34" s="308">
        <f>SUM(P32:P33)</f>
        <v>0</v>
      </c>
      <c r="Q34" s="264"/>
      <c r="R34" s="245"/>
    </row>
    <row r="35" spans="1:18" ht="13.5" thickBot="1">
      <c r="A35" s="2"/>
      <c r="B35" s="89"/>
      <c r="C35" s="2"/>
      <c r="D35" s="2"/>
      <c r="E35" s="2"/>
      <c r="F35" s="2"/>
      <c r="G35" s="2"/>
      <c r="H35" s="1"/>
      <c r="I35" s="285"/>
      <c r="J35" s="285"/>
      <c r="K35" s="285"/>
      <c r="L35" s="2"/>
      <c r="M35" s="2"/>
      <c r="N35" s="2"/>
      <c r="O35" s="2"/>
      <c r="P35" s="2"/>
      <c r="Q35" s="262"/>
      <c r="R35" s="244"/>
    </row>
    <row r="36" spans="1:18" ht="16.5" thickBot="1">
      <c r="A36" s="121" t="str">
        <f>B38</f>
        <v>Zadanie 6</v>
      </c>
      <c r="B36" s="163"/>
      <c r="C36" s="123" t="str">
        <f>B37</f>
        <v>Teriflunomidum</v>
      </c>
      <c r="D36" s="122"/>
      <c r="E36" s="122"/>
      <c r="F36" s="122"/>
      <c r="G36" s="122"/>
      <c r="H36" s="223"/>
      <c r="I36" s="286"/>
      <c r="J36" s="286"/>
      <c r="K36" s="286"/>
      <c r="L36" s="122"/>
      <c r="M36" s="122"/>
      <c r="N36" s="122"/>
      <c r="O36" s="122"/>
      <c r="P36" s="122"/>
      <c r="Q36" s="263"/>
      <c r="R36" s="162"/>
    </row>
    <row r="37" spans="1:18" ht="13.5" thickBot="1">
      <c r="A37" s="81">
        <v>1</v>
      </c>
      <c r="B37" s="206" t="s">
        <v>123</v>
      </c>
      <c r="C37" s="81" t="s">
        <v>100</v>
      </c>
      <c r="D37" s="81" t="s">
        <v>124</v>
      </c>
      <c r="E37" s="50" t="s">
        <v>101</v>
      </c>
      <c r="F37" s="56">
        <v>600</v>
      </c>
      <c r="G37" s="81" t="s">
        <v>12</v>
      </c>
      <c r="H37" s="388"/>
      <c r="I37" s="346"/>
      <c r="J37" s="346"/>
      <c r="K37" s="436"/>
      <c r="L37" s="59"/>
      <c r="M37" s="51">
        <v>0.08</v>
      </c>
      <c r="N37" s="429">
        <f>L37*(1+M37)</f>
        <v>0</v>
      </c>
      <c r="O37" s="430">
        <f>K37*L37</f>
        <v>0</v>
      </c>
      <c r="P37" s="429">
        <f>O37*(1+M37)</f>
        <v>0</v>
      </c>
      <c r="Q37" s="367"/>
      <c r="R37" s="378" t="s">
        <v>211</v>
      </c>
    </row>
    <row r="38" spans="1:18" ht="13.5" thickBot="1">
      <c r="A38" s="130"/>
      <c r="B38" s="207" t="str">
        <f>"Zadanie "&amp;COUNTIF($C$9:C38,"=Razem")</f>
        <v>Zadanie 6</v>
      </c>
      <c r="C38" s="104" t="s">
        <v>81</v>
      </c>
      <c r="D38" s="131"/>
      <c r="E38" s="131"/>
      <c r="F38" s="131"/>
      <c r="G38" s="131"/>
      <c r="H38" s="224"/>
      <c r="I38" s="287"/>
      <c r="J38" s="287"/>
      <c r="K38" s="287"/>
      <c r="L38" s="131"/>
      <c r="M38" s="131"/>
      <c r="N38" s="131"/>
      <c r="O38" s="307">
        <f>SUM(O37)</f>
        <v>0</v>
      </c>
      <c r="P38" s="308">
        <f>SUM(P37)</f>
        <v>0</v>
      </c>
      <c r="Q38" s="264"/>
      <c r="R38" s="245"/>
    </row>
    <row r="39" spans="1:18" ht="13.5" thickBot="1">
      <c r="A39" s="2"/>
      <c r="B39" s="89"/>
      <c r="C39" s="2"/>
      <c r="D39" s="2"/>
      <c r="E39" s="2"/>
      <c r="F39" s="2"/>
      <c r="G39" s="2"/>
      <c r="H39" s="1"/>
      <c r="I39" s="285"/>
      <c r="J39" s="285"/>
      <c r="K39" s="285"/>
      <c r="L39" s="2"/>
      <c r="M39" s="2"/>
      <c r="N39" s="2"/>
      <c r="O39" s="2"/>
      <c r="P39" s="2"/>
      <c r="Q39" s="262"/>
      <c r="R39" s="244"/>
    </row>
    <row r="40" spans="1:18" ht="16.5" thickBot="1">
      <c r="A40" s="121" t="str">
        <f>B43</f>
        <v>Zadanie 7</v>
      </c>
      <c r="B40" s="163"/>
      <c r="C40" s="123" t="str">
        <f>B41</f>
        <v>Peginterferonum beta-1a  - roztwór do wstrzykiwań</v>
      </c>
      <c r="D40" s="122"/>
      <c r="E40" s="122"/>
      <c r="F40" s="122"/>
      <c r="G40" s="122"/>
      <c r="H40" s="223"/>
      <c r="I40" s="286"/>
      <c r="J40" s="286"/>
      <c r="K40" s="286"/>
      <c r="L40" s="122"/>
      <c r="M40" s="122"/>
      <c r="N40" s="122"/>
      <c r="O40" s="122"/>
      <c r="P40" s="122"/>
      <c r="Q40" s="263"/>
      <c r="R40" s="162"/>
    </row>
    <row r="41" spans="1:18" ht="25.5">
      <c r="A41" s="81">
        <v>1</v>
      </c>
      <c r="B41" s="206" t="s">
        <v>125</v>
      </c>
      <c r="C41" s="81" t="s">
        <v>92</v>
      </c>
      <c r="D41" s="58" t="s">
        <v>126</v>
      </c>
      <c r="E41" s="50" t="s">
        <v>127</v>
      </c>
      <c r="F41" s="56">
        <v>2</v>
      </c>
      <c r="G41" s="81" t="s">
        <v>12</v>
      </c>
      <c r="H41" s="388"/>
      <c r="I41" s="346"/>
      <c r="J41" s="346"/>
      <c r="K41" s="436"/>
      <c r="L41" s="59"/>
      <c r="M41" s="57">
        <v>0.08</v>
      </c>
      <c r="N41" s="429">
        <f t="shared" ref="N41:N42" si="12">L41*(1+M41)</f>
        <v>0</v>
      </c>
      <c r="O41" s="430">
        <f t="shared" ref="O41:O42" si="13">K41*L41</f>
        <v>0</v>
      </c>
      <c r="P41" s="429">
        <f t="shared" ref="P41:P42" si="14">O41*(1+M41)</f>
        <v>0</v>
      </c>
      <c r="Q41" s="368"/>
      <c r="R41" s="379" t="s">
        <v>211</v>
      </c>
    </row>
    <row r="42" spans="1:18" ht="26.25" thickBot="1">
      <c r="A42" s="81">
        <v>2</v>
      </c>
      <c r="B42" s="206" t="s">
        <v>125</v>
      </c>
      <c r="C42" s="81" t="s">
        <v>111</v>
      </c>
      <c r="D42" s="58" t="s">
        <v>128</v>
      </c>
      <c r="E42" s="50" t="s">
        <v>127</v>
      </c>
      <c r="F42" s="56">
        <v>20</v>
      </c>
      <c r="G42" s="81" t="s">
        <v>12</v>
      </c>
      <c r="H42" s="388"/>
      <c r="I42" s="346"/>
      <c r="J42" s="346"/>
      <c r="K42" s="436"/>
      <c r="L42" s="59"/>
      <c r="M42" s="57">
        <v>0.08</v>
      </c>
      <c r="N42" s="429">
        <f t="shared" si="12"/>
        <v>0</v>
      </c>
      <c r="O42" s="430">
        <f t="shared" si="13"/>
        <v>0</v>
      </c>
      <c r="P42" s="429">
        <f t="shared" si="14"/>
        <v>0</v>
      </c>
      <c r="Q42" s="368"/>
      <c r="R42" s="379" t="s">
        <v>211</v>
      </c>
    </row>
    <row r="43" spans="1:18" ht="13.5" thickBot="1">
      <c r="A43" s="130"/>
      <c r="B43" s="207" t="str">
        <f>"Zadanie "&amp;COUNTIF($C$9:C43,"=Razem")</f>
        <v>Zadanie 7</v>
      </c>
      <c r="C43" s="104" t="s">
        <v>81</v>
      </c>
      <c r="D43" s="131"/>
      <c r="E43" s="131"/>
      <c r="F43" s="131"/>
      <c r="G43" s="131"/>
      <c r="H43" s="224"/>
      <c r="I43" s="287"/>
      <c r="J43" s="287"/>
      <c r="K43" s="287"/>
      <c r="L43" s="131"/>
      <c r="M43" s="131"/>
      <c r="N43" s="131"/>
      <c r="O43" s="307">
        <f>SUM(O41:O42)</f>
        <v>0</v>
      </c>
      <c r="P43" s="308">
        <f>SUM(P41:P42)</f>
        <v>0</v>
      </c>
      <c r="Q43" s="264"/>
      <c r="R43" s="245"/>
    </row>
    <row r="44" spans="1:18" ht="13.5" thickBot="1">
      <c r="A44" s="2"/>
      <c r="B44" s="89"/>
      <c r="C44" s="2"/>
      <c r="D44" s="2"/>
      <c r="E44" s="2"/>
      <c r="F44" s="2"/>
      <c r="G44" s="2"/>
      <c r="H44" s="1"/>
      <c r="I44" s="285"/>
      <c r="J44" s="285"/>
      <c r="K44" s="285"/>
      <c r="L44" s="2"/>
      <c r="M44" s="2"/>
      <c r="N44" s="2"/>
      <c r="O44" s="2"/>
      <c r="P44" s="2"/>
      <c r="Q44" s="262"/>
      <c r="R44" s="244"/>
    </row>
    <row r="45" spans="1:18" ht="16.5" thickBot="1">
      <c r="A45" s="121" t="str">
        <f>B47</f>
        <v>Zadanie 8</v>
      </c>
      <c r="B45" s="163"/>
      <c r="C45" s="123" t="str">
        <f>B46</f>
        <v>Alemtuzumabum - koncentrat do sporządzenia roztworu do infuzji</v>
      </c>
      <c r="D45" s="122"/>
      <c r="E45" s="122"/>
      <c r="F45" s="122"/>
      <c r="G45" s="122"/>
      <c r="H45" s="223"/>
      <c r="I45" s="286"/>
      <c r="J45" s="286"/>
      <c r="K45" s="286"/>
      <c r="L45" s="122"/>
      <c r="M45" s="122"/>
      <c r="N45" s="122"/>
      <c r="O45" s="122"/>
      <c r="P45" s="122"/>
      <c r="Q45" s="263"/>
      <c r="R45" s="162"/>
    </row>
    <row r="46" spans="1:18" ht="39" thickBot="1">
      <c r="A46" s="81">
        <v>1</v>
      </c>
      <c r="B46" s="206" t="s">
        <v>129</v>
      </c>
      <c r="C46" s="81" t="s">
        <v>90</v>
      </c>
      <c r="D46" s="81" t="s">
        <v>130</v>
      </c>
      <c r="E46" s="137" t="s">
        <v>98</v>
      </c>
      <c r="F46" s="56">
        <v>10</v>
      </c>
      <c r="G46" s="81" t="s">
        <v>12</v>
      </c>
      <c r="H46" s="388"/>
      <c r="I46" s="346"/>
      <c r="J46" s="346"/>
      <c r="K46" s="436"/>
      <c r="L46" s="59"/>
      <c r="M46" s="57">
        <v>0.08</v>
      </c>
      <c r="N46" s="429">
        <f>L46*(1+M46)</f>
        <v>0</v>
      </c>
      <c r="O46" s="430">
        <f>K46*L46</f>
        <v>0</v>
      </c>
      <c r="P46" s="429">
        <f>O46*(1+M46)</f>
        <v>0</v>
      </c>
      <c r="Q46" s="367"/>
      <c r="R46" s="378" t="s">
        <v>211</v>
      </c>
    </row>
    <row r="47" spans="1:18" ht="13.5" thickBot="1">
      <c r="A47" s="130"/>
      <c r="B47" s="207" t="str">
        <f>"Zadanie "&amp;COUNTIF($C$9:C47,"=Razem")</f>
        <v>Zadanie 8</v>
      </c>
      <c r="C47" s="104" t="s">
        <v>81</v>
      </c>
      <c r="D47" s="131"/>
      <c r="E47" s="131"/>
      <c r="F47" s="131"/>
      <c r="G47" s="131"/>
      <c r="H47" s="224"/>
      <c r="I47" s="287"/>
      <c r="J47" s="287"/>
      <c r="K47" s="287"/>
      <c r="L47" s="131"/>
      <c r="M47" s="131"/>
      <c r="N47" s="131"/>
      <c r="O47" s="307">
        <f>SUM(O46)</f>
        <v>0</v>
      </c>
      <c r="P47" s="308">
        <f>SUM(P46)</f>
        <v>0</v>
      </c>
      <c r="Q47" s="264"/>
      <c r="R47" s="245"/>
    </row>
    <row r="48" spans="1:18" ht="13.5" thickBot="1">
      <c r="A48" s="2"/>
      <c r="B48" s="89"/>
      <c r="C48" s="2"/>
      <c r="D48" s="2"/>
      <c r="E48" s="2"/>
      <c r="F48" s="2"/>
      <c r="G48" s="2"/>
      <c r="H48" s="1"/>
      <c r="I48" s="285"/>
      <c r="J48" s="285"/>
      <c r="K48" s="285"/>
      <c r="L48" s="2"/>
      <c r="M48" s="2"/>
      <c r="N48" s="2"/>
      <c r="O48" s="2"/>
      <c r="P48" s="2"/>
      <c r="Q48" s="262"/>
      <c r="R48" s="244"/>
    </row>
    <row r="49" spans="1:18" ht="16.5" thickBot="1">
      <c r="A49" s="121" t="str">
        <f>B51</f>
        <v>Zadanie 9</v>
      </c>
      <c r="B49" s="163"/>
      <c r="C49" s="123" t="str">
        <f>B50</f>
        <v>Natalizumabum - koncentrat do sporządzania roztworu do infuzji</v>
      </c>
      <c r="D49" s="122"/>
      <c r="E49" s="122"/>
      <c r="F49" s="122"/>
      <c r="G49" s="122"/>
      <c r="H49" s="223"/>
      <c r="I49" s="286"/>
      <c r="J49" s="286"/>
      <c r="K49" s="286"/>
      <c r="L49" s="122"/>
      <c r="M49" s="122"/>
      <c r="N49" s="122"/>
      <c r="O49" s="122"/>
      <c r="P49" s="122"/>
      <c r="Q49" s="263"/>
      <c r="R49" s="162"/>
    </row>
    <row r="50" spans="1:18" ht="64.5" thickBot="1">
      <c r="A50" s="81">
        <v>1</v>
      </c>
      <c r="B50" s="206" t="s">
        <v>131</v>
      </c>
      <c r="C50" s="81" t="s">
        <v>90</v>
      </c>
      <c r="D50" s="81" t="s">
        <v>390</v>
      </c>
      <c r="E50" s="50" t="s">
        <v>389</v>
      </c>
      <c r="F50" s="56">
        <v>200</v>
      </c>
      <c r="G50" s="81" t="s">
        <v>12</v>
      </c>
      <c r="H50" s="388"/>
      <c r="I50" s="346"/>
      <c r="J50" s="346"/>
      <c r="K50" s="436"/>
      <c r="L50" s="59"/>
      <c r="M50" s="51">
        <v>0.08</v>
      </c>
      <c r="N50" s="429">
        <f>L50*(1+M50)</f>
        <v>0</v>
      </c>
      <c r="O50" s="430">
        <f>K50*L50</f>
        <v>0</v>
      </c>
      <c r="P50" s="429">
        <f>O50*(1+M50)</f>
        <v>0</v>
      </c>
      <c r="Q50" s="367"/>
      <c r="R50" s="378" t="s">
        <v>211</v>
      </c>
    </row>
    <row r="51" spans="1:18" ht="13.5" thickBot="1">
      <c r="A51" s="130"/>
      <c r="B51" s="207" t="str">
        <f>"Zadanie "&amp;COUNTIF($C$9:C51,"=Razem")</f>
        <v>Zadanie 9</v>
      </c>
      <c r="C51" s="104" t="s">
        <v>81</v>
      </c>
      <c r="D51" s="131"/>
      <c r="E51" s="131"/>
      <c r="F51" s="131"/>
      <c r="G51" s="131"/>
      <c r="H51" s="224"/>
      <c r="I51" s="287"/>
      <c r="J51" s="287"/>
      <c r="K51" s="287"/>
      <c r="L51" s="131"/>
      <c r="M51" s="131"/>
      <c r="N51" s="131"/>
      <c r="O51" s="307">
        <f>SUM(O50)</f>
        <v>0</v>
      </c>
      <c r="P51" s="308">
        <f>SUM(P50)</f>
        <v>0</v>
      </c>
      <c r="Q51" s="264"/>
      <c r="R51" s="245"/>
    </row>
    <row r="52" spans="1:18">
      <c r="A52" s="89" t="s">
        <v>388</v>
      </c>
      <c r="B52" s="428" t="s">
        <v>391</v>
      </c>
      <c r="C52" s="64"/>
      <c r="D52" s="138"/>
      <c r="E52" s="138"/>
      <c r="F52" s="138"/>
      <c r="G52" s="138"/>
      <c r="H52" s="180"/>
      <c r="I52" s="289"/>
      <c r="J52" s="289"/>
      <c r="K52" s="289"/>
      <c r="L52" s="138"/>
      <c r="M52" s="138"/>
      <c r="N52" s="138"/>
      <c r="O52" s="135"/>
      <c r="P52" s="136"/>
      <c r="Q52" s="266"/>
      <c r="R52" s="247"/>
    </row>
    <row r="53" spans="1:18" ht="13.5" thickBot="1">
      <c r="A53" s="89"/>
      <c r="B53" s="209"/>
      <c r="C53" s="64"/>
      <c r="D53" s="138"/>
      <c r="E53" s="138"/>
      <c r="F53" s="138"/>
      <c r="G53" s="138"/>
      <c r="H53" s="180"/>
      <c r="I53" s="289"/>
      <c r="J53" s="289"/>
      <c r="K53" s="289"/>
      <c r="L53" s="138"/>
      <c r="M53" s="138"/>
      <c r="N53" s="138"/>
      <c r="O53" s="135"/>
      <c r="P53" s="136"/>
      <c r="Q53" s="266"/>
      <c r="R53" s="247"/>
    </row>
    <row r="54" spans="1:18" ht="16.5" thickBot="1">
      <c r="A54" s="121" t="str">
        <f>B56</f>
        <v>Zadanie 10</v>
      </c>
      <c r="B54" s="163"/>
      <c r="C54" s="123" t="str">
        <f>B55</f>
        <v>Cladribinum</v>
      </c>
      <c r="D54" s="122"/>
      <c r="E54" s="122"/>
      <c r="F54" s="122"/>
      <c r="G54" s="122"/>
      <c r="H54" s="223"/>
      <c r="I54" s="286"/>
      <c r="J54" s="286"/>
      <c r="K54" s="286"/>
      <c r="L54" s="122"/>
      <c r="M54" s="122"/>
      <c r="N54" s="122"/>
      <c r="O54" s="122"/>
      <c r="P54" s="122"/>
      <c r="Q54" s="263"/>
      <c r="R54" s="162"/>
    </row>
    <row r="55" spans="1:18" ht="26.25" thickBot="1">
      <c r="A55" s="81">
        <v>1</v>
      </c>
      <c r="B55" s="206" t="s">
        <v>132</v>
      </c>
      <c r="C55" s="81" t="s">
        <v>133</v>
      </c>
      <c r="D55" s="81" t="s">
        <v>23</v>
      </c>
      <c r="E55" s="50" t="s">
        <v>385</v>
      </c>
      <c r="F55" s="56">
        <v>90</v>
      </c>
      <c r="G55" s="301" t="s">
        <v>24</v>
      </c>
      <c r="H55" s="388"/>
      <c r="I55" s="348"/>
      <c r="J55" s="348"/>
      <c r="K55" s="438"/>
      <c r="L55" s="59"/>
      <c r="M55" s="51">
        <v>0.08</v>
      </c>
      <c r="N55" s="429">
        <f>L55*(1+M55)</f>
        <v>0</v>
      </c>
      <c r="O55" s="430">
        <f>K55*L55</f>
        <v>0</v>
      </c>
      <c r="P55" s="429">
        <f>O55*(1+M55)</f>
        <v>0</v>
      </c>
      <c r="Q55" s="368"/>
      <c r="R55" s="378" t="s">
        <v>211</v>
      </c>
    </row>
    <row r="56" spans="1:18" ht="13.5" thickBot="1">
      <c r="A56" s="130"/>
      <c r="B56" s="207" t="str">
        <f>"Zadanie "&amp;COUNTIF($C$9:C56,"=Razem")</f>
        <v>Zadanie 10</v>
      </c>
      <c r="C56" s="104" t="s">
        <v>81</v>
      </c>
      <c r="D56" s="131"/>
      <c r="E56" s="131"/>
      <c r="F56" s="131"/>
      <c r="G56" s="131"/>
      <c r="H56" s="224"/>
      <c r="I56" s="287"/>
      <c r="J56" s="287"/>
      <c r="K56" s="287"/>
      <c r="L56" s="131"/>
      <c r="M56" s="131"/>
      <c r="N56" s="131"/>
      <c r="O56" s="307">
        <f>SUM(O55)</f>
        <v>0</v>
      </c>
      <c r="P56" s="308">
        <f>SUM(P55)</f>
        <v>0</v>
      </c>
      <c r="Q56" s="264"/>
      <c r="R56" s="245"/>
    </row>
    <row r="57" spans="1:18">
      <c r="A57" s="89"/>
      <c r="B57" s="209"/>
      <c r="C57" s="64"/>
      <c r="D57" s="138"/>
      <c r="E57" s="138"/>
      <c r="F57" s="138"/>
      <c r="G57" s="138"/>
      <c r="H57" s="180"/>
      <c r="I57" s="289"/>
      <c r="J57" s="289"/>
      <c r="K57" s="289"/>
      <c r="L57" s="138"/>
      <c r="M57" s="138"/>
      <c r="N57" s="138"/>
      <c r="O57" s="135"/>
      <c r="P57" s="136"/>
      <c r="Q57" s="266"/>
      <c r="R57" s="247"/>
    </row>
    <row r="58" spans="1:18" ht="13.5" thickBot="1">
      <c r="A58" s="89"/>
      <c r="B58" s="209"/>
      <c r="C58" s="64"/>
      <c r="D58" s="138"/>
      <c r="E58" s="138"/>
      <c r="F58" s="138"/>
      <c r="G58" s="138"/>
      <c r="H58" s="180"/>
      <c r="I58" s="289"/>
      <c r="J58" s="289"/>
      <c r="K58" s="289"/>
      <c r="L58" s="138"/>
      <c r="M58" s="138"/>
      <c r="N58" s="138"/>
      <c r="O58" s="135"/>
      <c r="P58" s="136"/>
      <c r="Q58" s="266"/>
      <c r="R58" s="247"/>
    </row>
    <row r="59" spans="1:18" ht="16.5" thickBot="1">
      <c r="A59" s="121" t="str">
        <f>B61</f>
        <v>Zadanie 11</v>
      </c>
      <c r="B59" s="163"/>
      <c r="C59" s="123" t="str">
        <f>B60</f>
        <v>Ofatumumabum, roztwór do wstrzykiwań we wstrzykiwaczu</v>
      </c>
      <c r="D59" s="122"/>
      <c r="E59" s="122"/>
      <c r="F59" s="122"/>
      <c r="G59" s="122"/>
      <c r="H59" s="223"/>
      <c r="I59" s="286"/>
      <c r="J59" s="286"/>
      <c r="K59" s="286"/>
      <c r="L59" s="122"/>
      <c r="M59" s="122"/>
      <c r="N59" s="122"/>
      <c r="O59" s="122"/>
      <c r="P59" s="122"/>
      <c r="Q59" s="263"/>
      <c r="R59" s="162"/>
    </row>
    <row r="60" spans="1:18" ht="39" thickBot="1">
      <c r="A60" s="81">
        <v>1</v>
      </c>
      <c r="B60" s="206" t="s">
        <v>194</v>
      </c>
      <c r="C60" s="81" t="s">
        <v>191</v>
      </c>
      <c r="D60" s="81" t="s">
        <v>195</v>
      </c>
      <c r="E60" s="50" t="s">
        <v>173</v>
      </c>
      <c r="F60" s="56">
        <v>520</v>
      </c>
      <c r="G60" s="81" t="s">
        <v>12</v>
      </c>
      <c r="H60" s="388"/>
      <c r="I60" s="349"/>
      <c r="J60" s="349"/>
      <c r="K60" s="439"/>
      <c r="L60" s="59"/>
      <c r="M60" s="51">
        <v>0.08</v>
      </c>
      <c r="N60" s="429">
        <f>L60*(1+M60)</f>
        <v>0</v>
      </c>
      <c r="O60" s="430">
        <f>K60*L60</f>
        <v>0</v>
      </c>
      <c r="P60" s="429">
        <f>O60*(1+M60)</f>
        <v>0</v>
      </c>
      <c r="Q60" s="368"/>
      <c r="R60" s="378" t="s">
        <v>211</v>
      </c>
    </row>
    <row r="61" spans="1:18" ht="13.5" thickBot="1">
      <c r="A61" s="130"/>
      <c r="B61" s="207" t="str">
        <f>"Zadanie "&amp;COUNTIF($C$9:C61,"=Razem")</f>
        <v>Zadanie 11</v>
      </c>
      <c r="C61" s="104" t="s">
        <v>81</v>
      </c>
      <c r="D61" s="131"/>
      <c r="E61" s="131"/>
      <c r="F61" s="131"/>
      <c r="G61" s="131"/>
      <c r="H61" s="224"/>
      <c r="I61" s="287"/>
      <c r="J61" s="287"/>
      <c r="K61" s="287"/>
      <c r="L61" s="131"/>
      <c r="M61" s="131"/>
      <c r="N61" s="131"/>
      <c r="O61" s="307">
        <f>SUM(O60)</f>
        <v>0</v>
      </c>
      <c r="P61" s="308">
        <f>SUM(P60)</f>
        <v>0</v>
      </c>
      <c r="Q61" s="264"/>
      <c r="R61" s="245"/>
    </row>
    <row r="62" spans="1:18" ht="13.5" thickBot="1">
      <c r="A62" s="138"/>
      <c r="B62" s="209"/>
      <c r="C62" s="64"/>
      <c r="D62" s="138"/>
      <c r="E62" s="138"/>
      <c r="F62" s="138"/>
      <c r="G62" s="138"/>
      <c r="H62" s="180"/>
      <c r="I62" s="289"/>
      <c r="J62" s="289"/>
      <c r="K62" s="289"/>
      <c r="L62" s="138"/>
      <c r="M62" s="138"/>
      <c r="N62" s="138"/>
      <c r="O62" s="135"/>
      <c r="P62" s="136"/>
      <c r="Q62" s="266"/>
      <c r="R62" s="247"/>
    </row>
    <row r="63" spans="1:18" ht="16.5" thickBot="1">
      <c r="A63" s="121" t="str">
        <f>B66</f>
        <v>Zadanie 12</v>
      </c>
      <c r="B63" s="163"/>
      <c r="C63" s="123" t="str">
        <f>B64</f>
        <v>Ponesimodum</v>
      </c>
      <c r="D63" s="122"/>
      <c r="E63" s="122"/>
      <c r="F63" s="122"/>
      <c r="G63" s="122"/>
      <c r="H63" s="223"/>
      <c r="I63" s="286"/>
      <c r="J63" s="286"/>
      <c r="K63" s="286"/>
      <c r="L63" s="122"/>
      <c r="M63" s="122"/>
      <c r="N63" s="122"/>
      <c r="O63" s="122"/>
      <c r="P63" s="122"/>
      <c r="Q63" s="263"/>
      <c r="R63" s="162"/>
    </row>
    <row r="64" spans="1:18">
      <c r="A64" s="81">
        <v>1</v>
      </c>
      <c r="B64" s="206" t="s">
        <v>135</v>
      </c>
      <c r="C64" s="81" t="s">
        <v>78</v>
      </c>
      <c r="D64" s="81" t="s">
        <v>195</v>
      </c>
      <c r="E64" s="50" t="s">
        <v>101</v>
      </c>
      <c r="F64" s="56">
        <v>36</v>
      </c>
      <c r="G64" s="81" t="s">
        <v>12</v>
      </c>
      <c r="H64" s="388"/>
      <c r="I64" s="350"/>
      <c r="J64" s="350"/>
      <c r="K64" s="440"/>
      <c r="L64" s="59"/>
      <c r="M64" s="51">
        <v>0.08</v>
      </c>
      <c r="N64" s="429">
        <f t="shared" ref="N64:N65" si="15">L64*(1+M64)</f>
        <v>0</v>
      </c>
      <c r="O64" s="430">
        <f t="shared" ref="O64:O65" si="16">K64*L64</f>
        <v>0</v>
      </c>
      <c r="P64" s="429">
        <f t="shared" ref="P64:P65" si="17">O64*(1+M64)</f>
        <v>0</v>
      </c>
      <c r="Q64" s="368"/>
      <c r="R64" s="378" t="s">
        <v>211</v>
      </c>
    </row>
    <row r="65" spans="1:18" ht="128.25" thickBot="1">
      <c r="A65" s="81">
        <v>2</v>
      </c>
      <c r="B65" s="206" t="s">
        <v>135</v>
      </c>
      <c r="C65" s="81" t="s">
        <v>78</v>
      </c>
      <c r="D65" s="81" t="s">
        <v>196</v>
      </c>
      <c r="E65" s="50" t="s">
        <v>175</v>
      </c>
      <c r="F65" s="56">
        <v>8</v>
      </c>
      <c r="G65" s="81" t="s">
        <v>12</v>
      </c>
      <c r="H65" s="388"/>
      <c r="I65" s="350"/>
      <c r="J65" s="350"/>
      <c r="K65" s="440"/>
      <c r="L65" s="59"/>
      <c r="M65" s="51">
        <v>0.08</v>
      </c>
      <c r="N65" s="429">
        <f t="shared" si="15"/>
        <v>0</v>
      </c>
      <c r="O65" s="430">
        <f t="shared" si="16"/>
        <v>0</v>
      </c>
      <c r="P65" s="429">
        <f t="shared" si="17"/>
        <v>0</v>
      </c>
      <c r="Q65" s="368"/>
      <c r="R65" s="378" t="s">
        <v>211</v>
      </c>
    </row>
    <row r="66" spans="1:18" ht="13.5" thickBot="1">
      <c r="A66" s="130"/>
      <c r="B66" s="207" t="str">
        <f>"Zadanie "&amp;COUNTIF($C$9:C66,"=Razem")</f>
        <v>Zadanie 12</v>
      </c>
      <c r="C66" s="104" t="s">
        <v>81</v>
      </c>
      <c r="D66" s="131"/>
      <c r="E66" s="131"/>
      <c r="F66" s="131"/>
      <c r="G66" s="131"/>
      <c r="H66" s="224"/>
      <c r="I66" s="287"/>
      <c r="J66" s="287"/>
      <c r="K66" s="287"/>
      <c r="L66" s="131"/>
      <c r="M66" s="131"/>
      <c r="N66" s="131"/>
      <c r="O66" s="307">
        <f>SUM(O64:O65)</f>
        <v>0</v>
      </c>
      <c r="P66" s="308">
        <f>SUM(P64:P65)</f>
        <v>0</v>
      </c>
      <c r="Q66" s="264"/>
      <c r="R66" s="245"/>
    </row>
    <row r="67" spans="1:18" ht="13.5" thickBot="1">
      <c r="A67" s="89"/>
      <c r="B67" s="209"/>
      <c r="C67" s="64"/>
      <c r="D67" s="138"/>
      <c r="E67" s="138"/>
      <c r="F67" s="138"/>
      <c r="G67" s="138"/>
      <c r="H67" s="180"/>
      <c r="I67" s="289"/>
      <c r="J67" s="289"/>
      <c r="K67" s="289"/>
      <c r="L67" s="138"/>
      <c r="M67" s="138"/>
      <c r="N67" s="138"/>
      <c r="O67" s="135"/>
      <c r="P67" s="136"/>
      <c r="Q67" s="266"/>
      <c r="R67" s="247"/>
    </row>
    <row r="68" spans="1:18" ht="16.5" thickBot="1">
      <c r="A68" s="121" t="str">
        <f>B71</f>
        <v>Zadanie 13</v>
      </c>
      <c r="B68" s="163"/>
      <c r="C68" s="123" t="str">
        <f>B69</f>
        <v>Ozanimodum</v>
      </c>
      <c r="D68" s="122"/>
      <c r="E68" s="122"/>
      <c r="F68" s="122"/>
      <c r="G68" s="122"/>
      <c r="H68" s="223"/>
      <c r="I68" s="286"/>
      <c r="J68" s="286"/>
      <c r="K68" s="286"/>
      <c r="L68" s="122"/>
      <c r="M68" s="122"/>
      <c r="N68" s="122"/>
      <c r="O68" s="122"/>
      <c r="P68" s="122"/>
      <c r="Q68" s="263"/>
      <c r="R68" s="162"/>
    </row>
    <row r="69" spans="1:18" ht="38.25">
      <c r="A69" s="81">
        <v>1</v>
      </c>
      <c r="B69" s="206" t="s">
        <v>134</v>
      </c>
      <c r="C69" s="81" t="s">
        <v>80</v>
      </c>
      <c r="D69" s="81" t="s">
        <v>197</v>
      </c>
      <c r="E69" s="50" t="s">
        <v>174</v>
      </c>
      <c r="F69" s="56">
        <v>30</v>
      </c>
      <c r="G69" s="81" t="s">
        <v>12</v>
      </c>
      <c r="H69" s="388"/>
      <c r="I69" s="350"/>
      <c r="J69" s="350"/>
      <c r="K69" s="440"/>
      <c r="L69" s="59"/>
      <c r="M69" s="51">
        <v>0.08</v>
      </c>
      <c r="N69" s="429">
        <f t="shared" ref="N69:N70" si="18">L69*(1+M69)</f>
        <v>0</v>
      </c>
      <c r="O69" s="430">
        <f t="shared" ref="O69:O70" si="19">K69*L69</f>
        <v>0</v>
      </c>
      <c r="P69" s="429">
        <f t="shared" ref="P69:P70" si="20">O69*(1+M69)</f>
        <v>0</v>
      </c>
      <c r="Q69" s="368"/>
      <c r="R69" s="378" t="s">
        <v>211</v>
      </c>
    </row>
    <row r="70" spans="1:18" ht="13.5" thickBot="1">
      <c r="A70" s="81">
        <v>2</v>
      </c>
      <c r="B70" s="206" t="s">
        <v>134</v>
      </c>
      <c r="C70" s="81" t="s">
        <v>80</v>
      </c>
      <c r="D70" s="81" t="s">
        <v>198</v>
      </c>
      <c r="E70" s="50" t="s">
        <v>79</v>
      </c>
      <c r="F70" s="56">
        <v>220</v>
      </c>
      <c r="G70" s="81" t="s">
        <v>12</v>
      </c>
      <c r="H70" s="388"/>
      <c r="I70" s="350"/>
      <c r="J70" s="350"/>
      <c r="K70" s="440"/>
      <c r="L70" s="59"/>
      <c r="M70" s="51">
        <v>0.08</v>
      </c>
      <c r="N70" s="429">
        <f t="shared" si="18"/>
        <v>0</v>
      </c>
      <c r="O70" s="430">
        <f t="shared" si="19"/>
        <v>0</v>
      </c>
      <c r="P70" s="429">
        <f t="shared" si="20"/>
        <v>0</v>
      </c>
      <c r="Q70" s="368"/>
      <c r="R70" s="378" t="s">
        <v>211</v>
      </c>
    </row>
    <row r="71" spans="1:18" ht="13.5" thickBot="1">
      <c r="A71" s="130"/>
      <c r="B71" s="207" t="str">
        <f>"Zadanie "&amp;COUNTIF($C$9:C71,"=Razem")</f>
        <v>Zadanie 13</v>
      </c>
      <c r="C71" s="104" t="s">
        <v>81</v>
      </c>
      <c r="D71" s="131"/>
      <c r="E71" s="131"/>
      <c r="F71" s="131"/>
      <c r="G71" s="131"/>
      <c r="H71" s="224"/>
      <c r="I71" s="287"/>
      <c r="J71" s="287"/>
      <c r="K71" s="287"/>
      <c r="L71" s="131"/>
      <c r="M71" s="131"/>
      <c r="N71" s="131"/>
      <c r="O71" s="307">
        <f>SUM(O69:O70)</f>
        <v>0</v>
      </c>
      <c r="P71" s="308">
        <f>SUM(P69:P70)</f>
        <v>0</v>
      </c>
      <c r="Q71" s="264"/>
      <c r="R71" s="245"/>
    </row>
    <row r="72" spans="1:18">
      <c r="A72" s="89"/>
      <c r="B72" s="209"/>
      <c r="C72" s="64"/>
      <c r="D72" s="138"/>
      <c r="E72" s="138"/>
      <c r="F72" s="138"/>
      <c r="G72" s="138"/>
      <c r="H72" s="180"/>
      <c r="I72" s="289"/>
      <c r="J72" s="289"/>
      <c r="K72" s="289"/>
      <c r="L72" s="138"/>
      <c r="M72" s="138"/>
      <c r="N72" s="138"/>
      <c r="O72" s="135"/>
      <c r="P72" s="136"/>
      <c r="Q72" s="266"/>
      <c r="R72" s="247"/>
    </row>
    <row r="73" spans="1:18" ht="13.5" thickBot="1">
      <c r="A73" s="89"/>
      <c r="B73" s="209"/>
      <c r="C73" s="64"/>
      <c r="D73" s="138"/>
      <c r="E73" s="138"/>
      <c r="F73" s="138"/>
      <c r="G73" s="138"/>
      <c r="H73" s="180"/>
      <c r="I73" s="289"/>
      <c r="J73" s="289"/>
      <c r="K73" s="289"/>
      <c r="L73" s="138"/>
      <c r="M73" s="138"/>
      <c r="N73" s="138"/>
      <c r="O73" s="135"/>
      <c r="P73" s="136"/>
      <c r="Q73" s="266"/>
      <c r="R73" s="247"/>
    </row>
    <row r="74" spans="1:18" ht="16.5" thickBot="1">
      <c r="A74" s="121" t="str">
        <f>B78</f>
        <v>Zadanie 14</v>
      </c>
      <c r="B74" s="163"/>
      <c r="C74" s="123" t="str">
        <f>B75</f>
        <v>Siponimodum</v>
      </c>
      <c r="D74" s="122"/>
      <c r="E74" s="122"/>
      <c r="F74" s="122"/>
      <c r="G74" s="122"/>
      <c r="H74" s="223"/>
      <c r="I74" s="223"/>
      <c r="J74" s="223"/>
      <c r="K74" s="223"/>
      <c r="L74" s="122"/>
      <c r="M74" s="122"/>
      <c r="N74" s="122"/>
      <c r="O74" s="122"/>
      <c r="P74" s="122"/>
      <c r="Q74" s="263"/>
      <c r="R74" s="162"/>
    </row>
    <row r="75" spans="1:18">
      <c r="A75" s="81">
        <v>1</v>
      </c>
      <c r="B75" s="206" t="s">
        <v>136</v>
      </c>
      <c r="C75" s="81" t="s">
        <v>78</v>
      </c>
      <c r="D75" s="81" t="s">
        <v>199</v>
      </c>
      <c r="E75" s="50" t="s">
        <v>176</v>
      </c>
      <c r="F75" s="56">
        <v>10</v>
      </c>
      <c r="G75" s="81" t="s">
        <v>12</v>
      </c>
      <c r="H75" s="388"/>
      <c r="I75" s="350"/>
      <c r="J75" s="350"/>
      <c r="K75" s="440"/>
      <c r="L75" s="59"/>
      <c r="M75" s="51">
        <v>0.08</v>
      </c>
      <c r="N75" s="429">
        <f t="shared" ref="N75:N77" si="21">L75*(1+M75)</f>
        <v>0</v>
      </c>
      <c r="O75" s="430">
        <f t="shared" ref="O75:O77" si="22">K75*L75</f>
        <v>0</v>
      </c>
      <c r="P75" s="429">
        <f t="shared" ref="P75:P77" si="23">O75*(1+M75)</f>
        <v>0</v>
      </c>
      <c r="Q75" s="368"/>
      <c r="R75" s="378" t="s">
        <v>211</v>
      </c>
    </row>
    <row r="76" spans="1:18">
      <c r="A76" s="81">
        <v>2</v>
      </c>
      <c r="B76" s="206" t="s">
        <v>136</v>
      </c>
      <c r="C76" s="81" t="s">
        <v>78</v>
      </c>
      <c r="D76" s="81" t="s">
        <v>199</v>
      </c>
      <c r="E76" s="50" t="s">
        <v>177</v>
      </c>
      <c r="F76" s="56">
        <v>2</v>
      </c>
      <c r="G76" s="81" t="s">
        <v>12</v>
      </c>
      <c r="H76" s="388"/>
      <c r="I76" s="350"/>
      <c r="J76" s="350"/>
      <c r="K76" s="440"/>
      <c r="L76" s="59"/>
      <c r="M76" s="51">
        <v>0.08</v>
      </c>
      <c r="N76" s="429">
        <f t="shared" si="21"/>
        <v>0</v>
      </c>
      <c r="O76" s="430">
        <f t="shared" si="22"/>
        <v>0</v>
      </c>
      <c r="P76" s="429">
        <f t="shared" si="23"/>
        <v>0</v>
      </c>
      <c r="Q76" s="368"/>
      <c r="R76" s="378" t="s">
        <v>211</v>
      </c>
    </row>
    <row r="77" spans="1:18" ht="13.5" thickBot="1">
      <c r="A77" s="81">
        <v>3</v>
      </c>
      <c r="B77" s="206" t="s">
        <v>136</v>
      </c>
      <c r="C77" s="81" t="s">
        <v>78</v>
      </c>
      <c r="D77" s="81" t="s">
        <v>46</v>
      </c>
      <c r="E77" s="50" t="s">
        <v>79</v>
      </c>
      <c r="F77" s="56">
        <v>100</v>
      </c>
      <c r="G77" s="81" t="s">
        <v>12</v>
      </c>
      <c r="H77" s="388"/>
      <c r="I77" s="351"/>
      <c r="J77" s="351"/>
      <c r="K77" s="301"/>
      <c r="L77" s="59"/>
      <c r="M77" s="51">
        <v>0.08</v>
      </c>
      <c r="N77" s="429">
        <f t="shared" si="21"/>
        <v>0</v>
      </c>
      <c r="O77" s="430">
        <f t="shared" si="22"/>
        <v>0</v>
      </c>
      <c r="P77" s="429">
        <f t="shared" si="23"/>
        <v>0</v>
      </c>
      <c r="Q77" s="368"/>
      <c r="R77" s="378" t="s">
        <v>211</v>
      </c>
    </row>
    <row r="78" spans="1:18" ht="13.5" thickBot="1">
      <c r="A78" s="130"/>
      <c r="B78" s="207" t="str">
        <f>"Zadanie "&amp;COUNTIF($C$9:C78,"=Razem")</f>
        <v>Zadanie 14</v>
      </c>
      <c r="C78" s="104" t="s">
        <v>81</v>
      </c>
      <c r="D78" s="131"/>
      <c r="E78" s="131"/>
      <c r="F78" s="131"/>
      <c r="G78" s="131"/>
      <c r="H78" s="224"/>
      <c r="I78" s="224"/>
      <c r="J78" s="224"/>
      <c r="K78" s="224"/>
      <c r="L78" s="131"/>
      <c r="M78" s="131"/>
      <c r="N78" s="131"/>
      <c r="O78" s="307">
        <f>SUM(O75:O77)</f>
        <v>0</v>
      </c>
      <c r="P78" s="308">
        <f>SUM(P75:P77)</f>
        <v>0</v>
      </c>
      <c r="Q78" s="264"/>
      <c r="R78" s="245"/>
    </row>
    <row r="79" spans="1:18" ht="13.5" thickBot="1">
      <c r="A79" s="89"/>
      <c r="B79" s="209"/>
      <c r="C79" s="64"/>
      <c r="D79" s="138"/>
      <c r="E79" s="138"/>
      <c r="F79" s="138"/>
      <c r="G79" s="138"/>
      <c r="H79" s="180"/>
      <c r="I79" s="289"/>
      <c r="J79" s="289"/>
      <c r="K79" s="289"/>
      <c r="L79" s="138"/>
      <c r="M79" s="138"/>
      <c r="N79" s="138"/>
      <c r="O79" s="135"/>
      <c r="P79" s="136"/>
      <c r="Q79" s="266"/>
      <c r="R79" s="247"/>
    </row>
    <row r="80" spans="1:18" ht="16.5" thickBot="1">
      <c r="A80" s="121" t="str">
        <f>B83</f>
        <v>Zadanie 15</v>
      </c>
      <c r="B80" s="163"/>
      <c r="C80" s="123" t="str">
        <f>B81</f>
        <v>Glatirameri acetas - roztwór do wstrzykiwań</v>
      </c>
      <c r="D80" s="122"/>
      <c r="E80" s="122"/>
      <c r="F80" s="122"/>
      <c r="G80" s="122"/>
      <c r="H80" s="223"/>
      <c r="I80" s="286"/>
      <c r="J80" s="286"/>
      <c r="K80" s="286"/>
      <c r="L80" s="122"/>
      <c r="M80" s="122"/>
      <c r="N80" s="122"/>
      <c r="O80" s="122"/>
      <c r="P80" s="122"/>
      <c r="Q80" s="263"/>
      <c r="R80" s="162"/>
    </row>
    <row r="81" spans="1:18" ht="25.5">
      <c r="A81" s="81">
        <v>1</v>
      </c>
      <c r="B81" s="210" t="s">
        <v>202</v>
      </c>
      <c r="C81" s="21" t="s">
        <v>111</v>
      </c>
      <c r="D81" s="21" t="s">
        <v>91</v>
      </c>
      <c r="E81" s="22" t="s">
        <v>203</v>
      </c>
      <c r="F81" s="336">
        <v>1700</v>
      </c>
      <c r="G81" s="81" t="s">
        <v>12</v>
      </c>
      <c r="H81" s="388"/>
      <c r="I81" s="351"/>
      <c r="J81" s="351"/>
      <c r="K81" s="301"/>
      <c r="L81" s="59"/>
      <c r="M81" s="139">
        <v>0.08</v>
      </c>
      <c r="N81" s="429">
        <f t="shared" ref="N81:N82" si="24">L81*(1+M81)</f>
        <v>0</v>
      </c>
      <c r="O81" s="430">
        <f t="shared" ref="O81:O82" si="25">K81*L81</f>
        <v>0</v>
      </c>
      <c r="P81" s="429">
        <f t="shared" ref="P81:P82" si="26">O81*(1+M81)</f>
        <v>0</v>
      </c>
      <c r="Q81" s="368"/>
      <c r="R81" s="378" t="s">
        <v>211</v>
      </c>
    </row>
    <row r="82" spans="1:18" ht="26.25" thickBot="1">
      <c r="A82" s="81">
        <v>2</v>
      </c>
      <c r="B82" s="210" t="s">
        <v>202</v>
      </c>
      <c r="C82" s="21" t="s">
        <v>111</v>
      </c>
      <c r="D82" s="21" t="s">
        <v>204</v>
      </c>
      <c r="E82" s="22" t="s">
        <v>205</v>
      </c>
      <c r="F82" s="336">
        <v>10</v>
      </c>
      <c r="G82" s="81" t="s">
        <v>12</v>
      </c>
      <c r="H82" s="388"/>
      <c r="I82" s="351"/>
      <c r="J82" s="351"/>
      <c r="K82" s="301"/>
      <c r="L82" s="59"/>
      <c r="M82" s="139">
        <v>0.08</v>
      </c>
      <c r="N82" s="429">
        <f t="shared" si="24"/>
        <v>0</v>
      </c>
      <c r="O82" s="430">
        <f t="shared" si="25"/>
        <v>0</v>
      </c>
      <c r="P82" s="429">
        <f t="shared" si="26"/>
        <v>0</v>
      </c>
      <c r="Q82" s="368"/>
      <c r="R82" s="378" t="s">
        <v>211</v>
      </c>
    </row>
    <row r="83" spans="1:18" ht="13.5" thickBot="1">
      <c r="A83" s="130"/>
      <c r="B83" s="207" t="str">
        <f>"Zadanie "&amp;COUNTIF($C$9:C83,"=Razem")</f>
        <v>Zadanie 15</v>
      </c>
      <c r="C83" s="104" t="s">
        <v>81</v>
      </c>
      <c r="D83" s="131"/>
      <c r="E83" s="131"/>
      <c r="F83" s="131"/>
      <c r="G83" s="131"/>
      <c r="H83" s="224"/>
      <c r="I83" s="287"/>
      <c r="J83" s="287"/>
      <c r="K83" s="287"/>
      <c r="L83" s="131"/>
      <c r="M83" s="131"/>
      <c r="N83" s="131"/>
      <c r="O83" s="307">
        <f>SUM(O81:O82)</f>
        <v>0</v>
      </c>
      <c r="P83" s="308">
        <f>SUM(P81:P82)</f>
        <v>0</v>
      </c>
      <c r="Q83" s="264"/>
      <c r="R83" s="245"/>
    </row>
    <row r="84" spans="1:18" ht="13.5" thickBot="1">
      <c r="A84" s="2"/>
      <c r="B84" s="89"/>
      <c r="C84" s="2"/>
      <c r="D84" s="2"/>
      <c r="E84" s="2"/>
      <c r="F84" s="2"/>
      <c r="G84" s="2"/>
      <c r="H84" s="1"/>
      <c r="I84" s="285"/>
      <c r="J84" s="285"/>
      <c r="K84" s="285"/>
      <c r="L84" s="2"/>
      <c r="M84" s="2"/>
      <c r="N84" s="2"/>
      <c r="O84" s="2"/>
      <c r="P84" s="2"/>
      <c r="Q84" s="262"/>
      <c r="R84" s="244"/>
    </row>
    <row r="85" spans="1:18" ht="16.5" thickBot="1">
      <c r="A85" s="121" t="str">
        <f>B87</f>
        <v>Zadanie 16</v>
      </c>
      <c r="B85" s="163"/>
      <c r="C85" s="123" t="str">
        <f>B86</f>
        <v>Immunoglobulinum humanum roztwór do infuzji 10%</v>
      </c>
      <c r="D85" s="122"/>
      <c r="E85" s="122"/>
      <c r="F85" s="122"/>
      <c r="G85" s="122"/>
      <c r="H85" s="223"/>
      <c r="I85" s="286"/>
      <c r="J85" s="286"/>
      <c r="K85" s="286"/>
      <c r="L85" s="122"/>
      <c r="M85" s="122"/>
      <c r="N85" s="122"/>
      <c r="O85" s="122"/>
      <c r="P85" s="122"/>
      <c r="Q85" s="263"/>
      <c r="R85" s="162"/>
    </row>
    <row r="86" spans="1:18" ht="34.5" thickBot="1">
      <c r="A86" s="82">
        <v>1</v>
      </c>
      <c r="B86" s="211" t="s">
        <v>192</v>
      </c>
      <c r="C86" s="82" t="s">
        <v>193</v>
      </c>
      <c r="D86" s="82" t="s">
        <v>18</v>
      </c>
      <c r="E86" s="344" t="s">
        <v>386</v>
      </c>
      <c r="F86" s="336">
        <v>5000</v>
      </c>
      <c r="G86" s="303" t="s">
        <v>19</v>
      </c>
      <c r="H86" s="389"/>
      <c r="I86" s="351"/>
      <c r="J86" s="351"/>
      <c r="K86" s="301"/>
      <c r="L86" s="59"/>
      <c r="M86" s="83">
        <v>0.08</v>
      </c>
      <c r="N86" s="429">
        <f>L86*(1+M86)</f>
        <v>0</v>
      </c>
      <c r="O86" s="430">
        <f>K86*L86</f>
        <v>0</v>
      </c>
      <c r="P86" s="429">
        <f>O86*(1+M86)</f>
        <v>0</v>
      </c>
      <c r="Q86" s="366"/>
      <c r="R86" s="380" t="s">
        <v>215</v>
      </c>
    </row>
    <row r="87" spans="1:18" ht="13.5" thickBot="1">
      <c r="A87" s="130"/>
      <c r="B87" s="207" t="str">
        <f>"Zadanie "&amp;COUNTIF($C$9:C87,"=Razem")</f>
        <v>Zadanie 16</v>
      </c>
      <c r="C87" s="104" t="s">
        <v>81</v>
      </c>
      <c r="D87" s="131"/>
      <c r="E87" s="131"/>
      <c r="F87" s="131"/>
      <c r="G87" s="131"/>
      <c r="H87" s="224"/>
      <c r="I87" s="287"/>
      <c r="J87" s="287"/>
      <c r="K87" s="287"/>
      <c r="L87" s="131"/>
      <c r="M87" s="131"/>
      <c r="N87" s="131"/>
      <c r="O87" s="307">
        <f>SUM(O86)</f>
        <v>0</v>
      </c>
      <c r="P87" s="308">
        <f>SUM(P86)</f>
        <v>0</v>
      </c>
      <c r="Q87" s="264"/>
      <c r="R87" s="245"/>
    </row>
    <row r="88" spans="1:18">
      <c r="A88" s="2"/>
      <c r="B88" s="89"/>
      <c r="C88" s="2"/>
      <c r="D88" s="2"/>
      <c r="E88" s="2"/>
      <c r="F88" s="2"/>
      <c r="G88" s="2"/>
      <c r="H88" s="1"/>
      <c r="I88" s="285"/>
      <c r="J88" s="285"/>
      <c r="K88" s="285"/>
      <c r="L88" s="2"/>
      <c r="M88" s="2"/>
      <c r="N88" s="2"/>
      <c r="O88" s="2"/>
      <c r="P88" s="2"/>
      <c r="Q88" s="262"/>
      <c r="R88" s="244"/>
    </row>
    <row r="89" spans="1:18" ht="13.5" thickBot="1">
      <c r="A89" s="2"/>
      <c r="B89" s="89"/>
      <c r="C89" s="2"/>
      <c r="D89" s="2"/>
      <c r="E89" s="2"/>
      <c r="F89" s="2"/>
      <c r="G89" s="2"/>
      <c r="H89" s="1"/>
      <c r="I89" s="285"/>
      <c r="J89" s="285"/>
      <c r="K89" s="285"/>
      <c r="L89" s="2"/>
      <c r="M89" s="2"/>
      <c r="N89" s="2"/>
      <c r="O89" s="2"/>
      <c r="P89" s="2"/>
      <c r="Q89" s="262"/>
      <c r="R89" s="244"/>
    </row>
    <row r="90" spans="1:18" ht="16.5" thickBot="1">
      <c r="A90" s="121" t="str">
        <f>B92</f>
        <v>Zadanie 17</v>
      </c>
      <c r="B90" s="163"/>
      <c r="C90" s="123" t="str">
        <f>B91</f>
        <v>Risdiplamum</v>
      </c>
      <c r="D90" s="122"/>
      <c r="E90" s="122"/>
      <c r="F90" s="122"/>
      <c r="G90" s="122"/>
      <c r="H90" s="223"/>
      <c r="I90" s="290"/>
      <c r="J90" s="290"/>
      <c r="K90" s="290"/>
      <c r="L90" s="122"/>
      <c r="M90" s="122"/>
      <c r="N90" s="122"/>
      <c r="O90" s="122"/>
      <c r="P90" s="122"/>
      <c r="Q90" s="263"/>
      <c r="R90" s="162"/>
    </row>
    <row r="91" spans="1:18" ht="51.75" thickBot="1">
      <c r="A91" s="81">
        <v>1</v>
      </c>
      <c r="B91" s="204" t="s">
        <v>137</v>
      </c>
      <c r="C91" s="81" t="s">
        <v>200</v>
      </c>
      <c r="D91" s="81" t="s">
        <v>201</v>
      </c>
      <c r="E91" s="50" t="s">
        <v>178</v>
      </c>
      <c r="F91" s="56">
        <v>48</v>
      </c>
      <c r="G91" s="81" t="s">
        <v>12</v>
      </c>
      <c r="H91" s="388"/>
      <c r="I91" s="351"/>
      <c r="J91" s="351"/>
      <c r="K91" s="301"/>
      <c r="L91" s="59"/>
      <c r="M91" s="51">
        <v>0.08</v>
      </c>
      <c r="N91" s="429">
        <f>L91*(1+M91)</f>
        <v>0</v>
      </c>
      <c r="O91" s="430">
        <f>K91*L91</f>
        <v>0</v>
      </c>
      <c r="P91" s="429">
        <f>O91*(1+M91)</f>
        <v>0</v>
      </c>
      <c r="Q91" s="368"/>
      <c r="R91" s="378" t="s">
        <v>258</v>
      </c>
    </row>
    <row r="92" spans="1:18" ht="13.5" thickBot="1">
      <c r="A92" s="130"/>
      <c r="B92" s="207" t="str">
        <f>"Zadanie "&amp;COUNTIF($C$9:C92,"=Razem")</f>
        <v>Zadanie 17</v>
      </c>
      <c r="C92" s="104" t="s">
        <v>81</v>
      </c>
      <c r="D92" s="131"/>
      <c r="E92" s="131"/>
      <c r="F92" s="131"/>
      <c r="G92" s="131"/>
      <c r="H92" s="224"/>
      <c r="I92" s="291"/>
      <c r="J92" s="291"/>
      <c r="K92" s="291"/>
      <c r="L92" s="131"/>
      <c r="M92" s="131"/>
      <c r="N92" s="131"/>
      <c r="O92" s="307">
        <f>SUM(O91)</f>
        <v>0</v>
      </c>
      <c r="P92" s="308">
        <f>SUM(P91)</f>
        <v>0</v>
      </c>
      <c r="Q92" s="264"/>
      <c r="R92" s="245"/>
    </row>
    <row r="93" spans="1:18" ht="13.5" thickBot="1">
      <c r="A93" s="2"/>
      <c r="B93" s="89"/>
      <c r="C93" s="2"/>
      <c r="D93" s="2"/>
      <c r="E93" s="2"/>
      <c r="F93" s="2"/>
      <c r="G93" s="2"/>
      <c r="H93" s="1"/>
      <c r="I93" s="285"/>
      <c r="J93" s="285"/>
      <c r="K93" s="285"/>
      <c r="L93" s="2"/>
      <c r="M93" s="2"/>
      <c r="N93" s="2"/>
      <c r="O93" s="1"/>
      <c r="P93" s="1"/>
      <c r="Q93" s="259"/>
      <c r="R93" s="244"/>
    </row>
    <row r="94" spans="1:18" ht="15.75">
      <c r="A94" s="145" t="str">
        <f>B96</f>
        <v>Zadanie 18</v>
      </c>
      <c r="B94" s="150"/>
      <c r="C94" s="147" t="str">
        <f>B95</f>
        <v xml:space="preserve">Immunoglobulinum humanum 5% </v>
      </c>
      <c r="D94" s="148"/>
      <c r="E94" s="148"/>
      <c r="F94" s="148"/>
      <c r="G94" s="148"/>
      <c r="H94" s="203"/>
      <c r="I94" s="290"/>
      <c r="J94" s="290"/>
      <c r="K94" s="290"/>
      <c r="L94" s="148"/>
      <c r="M94" s="148"/>
      <c r="N94" s="148"/>
      <c r="O94" s="146"/>
      <c r="P94" s="146"/>
      <c r="Q94" s="257"/>
      <c r="R94" s="146"/>
    </row>
    <row r="95" spans="1:18" ht="26.25" thickBot="1">
      <c r="A95" s="155">
        <v>1</v>
      </c>
      <c r="B95" s="212" t="s">
        <v>212</v>
      </c>
      <c r="C95" s="156" t="s">
        <v>213</v>
      </c>
      <c r="D95" s="155" t="s">
        <v>214</v>
      </c>
      <c r="E95" s="344" t="s">
        <v>387</v>
      </c>
      <c r="F95" s="56">
        <v>5000</v>
      </c>
      <c r="G95" s="302" t="s">
        <v>19</v>
      </c>
      <c r="H95" s="390"/>
      <c r="I95" s="352"/>
      <c r="J95" s="352"/>
      <c r="K95" s="441"/>
      <c r="L95" s="59"/>
      <c r="M95" s="151">
        <v>0.08</v>
      </c>
      <c r="N95" s="429">
        <f>L95*(1+M95)</f>
        <v>0</v>
      </c>
      <c r="O95" s="430">
        <f>K95*L95</f>
        <v>0</v>
      </c>
      <c r="P95" s="429">
        <f>O95*(1+M95)</f>
        <v>0</v>
      </c>
      <c r="Q95" s="366"/>
      <c r="R95" s="381" t="s">
        <v>215</v>
      </c>
    </row>
    <row r="96" spans="1:18" ht="13.5" thickBot="1">
      <c r="A96" s="152"/>
      <c r="B96" s="207" t="str">
        <f>"Zadanie "&amp;COUNTIF($C$9:C96,"=Razem")</f>
        <v>Zadanie 18</v>
      </c>
      <c r="C96" s="153" t="s">
        <v>81</v>
      </c>
      <c r="D96" s="154"/>
      <c r="E96" s="154"/>
      <c r="F96" s="154"/>
      <c r="G96" s="154"/>
      <c r="H96" s="226"/>
      <c r="I96" s="291"/>
      <c r="J96" s="291"/>
      <c r="K96" s="291"/>
      <c r="L96" s="154"/>
      <c r="M96" s="154"/>
      <c r="N96" s="154"/>
      <c r="O96" s="309">
        <f>SUM(O95)</f>
        <v>0</v>
      </c>
      <c r="P96" s="310">
        <f>SUM(P95)</f>
        <v>0</v>
      </c>
      <c r="Q96" s="258"/>
      <c r="R96" s="248"/>
    </row>
    <row r="97" spans="1:18" ht="13.5" thickBot="1">
      <c r="A97" s="89"/>
      <c r="B97" s="209"/>
      <c r="C97" s="64"/>
      <c r="D97" s="138"/>
      <c r="E97" s="138"/>
      <c r="F97" s="138"/>
      <c r="G97" s="138"/>
      <c r="H97" s="180"/>
      <c r="I97" s="289"/>
      <c r="J97" s="289"/>
      <c r="K97" s="289"/>
      <c r="L97" s="138"/>
      <c r="M97" s="138"/>
      <c r="N97" s="138"/>
      <c r="O97" s="159"/>
      <c r="P97" s="160"/>
      <c r="Q97" s="267"/>
      <c r="R97" s="247"/>
    </row>
    <row r="98" spans="1:18" ht="15.75">
      <c r="A98" s="145" t="str">
        <f>B100</f>
        <v>Zadanie 19</v>
      </c>
      <c r="B98" s="150"/>
      <c r="C98" s="147" t="str">
        <f>B99</f>
        <v>Satralizumabum</v>
      </c>
      <c r="D98" s="148"/>
      <c r="E98" s="148"/>
      <c r="F98" s="148"/>
      <c r="G98" s="148"/>
      <c r="H98" s="203"/>
      <c r="I98" s="290"/>
      <c r="J98" s="290"/>
      <c r="K98" s="290"/>
      <c r="L98" s="148"/>
      <c r="M98" s="148"/>
      <c r="N98" s="148"/>
      <c r="O98" s="146"/>
      <c r="P98" s="146"/>
      <c r="Q98" s="257"/>
      <c r="R98" s="146"/>
    </row>
    <row r="99" spans="1:18" ht="26.25" thickBot="1">
      <c r="A99" s="155">
        <v>1</v>
      </c>
      <c r="B99" s="212" t="s">
        <v>305</v>
      </c>
      <c r="C99" s="156" t="s">
        <v>77</v>
      </c>
      <c r="D99" s="155" t="s">
        <v>181</v>
      </c>
      <c r="E99" s="305" t="s">
        <v>221</v>
      </c>
      <c r="F99" s="56">
        <v>10</v>
      </c>
      <c r="G99" s="81" t="s">
        <v>12</v>
      </c>
      <c r="H99" s="391"/>
      <c r="I99" s="352"/>
      <c r="J99" s="352"/>
      <c r="K99" s="441"/>
      <c r="L99" s="59"/>
      <c r="M99" s="151">
        <v>0.08</v>
      </c>
      <c r="N99" s="429">
        <f>L99*(1+M99)</f>
        <v>0</v>
      </c>
      <c r="O99" s="430">
        <f>K99*L99</f>
        <v>0</v>
      </c>
      <c r="P99" s="429">
        <f>O99*(1+M99)</f>
        <v>0</v>
      </c>
      <c r="Q99" s="366"/>
      <c r="R99" s="382" t="s">
        <v>306</v>
      </c>
    </row>
    <row r="100" spans="1:18" ht="13.5" thickBot="1">
      <c r="A100" s="152"/>
      <c r="B100" s="207" t="str">
        <f>"Zadanie "&amp;COUNTIF($C$9:C100,"=Razem")</f>
        <v>Zadanie 19</v>
      </c>
      <c r="C100" s="153" t="s">
        <v>81</v>
      </c>
      <c r="D100" s="154"/>
      <c r="E100" s="154"/>
      <c r="F100" s="154"/>
      <c r="G100" s="154"/>
      <c r="H100" s="226"/>
      <c r="I100" s="291"/>
      <c r="J100" s="291"/>
      <c r="K100" s="291"/>
      <c r="L100" s="154"/>
      <c r="M100" s="154"/>
      <c r="N100" s="154"/>
      <c r="O100" s="309">
        <f>SUM(O99)</f>
        <v>0</v>
      </c>
      <c r="P100" s="310">
        <f>SUM(P99)</f>
        <v>0</v>
      </c>
      <c r="Q100" s="258"/>
      <c r="R100" s="248"/>
    </row>
    <row r="101" spans="1:18">
      <c r="A101" s="2"/>
      <c r="B101" s="89"/>
      <c r="C101" s="2"/>
      <c r="D101" s="2"/>
      <c r="E101" s="2"/>
      <c r="F101" s="2"/>
      <c r="G101" s="2"/>
      <c r="H101" s="1"/>
      <c r="I101" s="285"/>
      <c r="J101" s="285"/>
      <c r="K101" s="285"/>
      <c r="L101" s="2"/>
      <c r="M101" s="2"/>
      <c r="N101" s="2"/>
      <c r="O101" s="2"/>
      <c r="P101" s="2"/>
      <c r="Q101" s="262"/>
      <c r="R101" s="244"/>
    </row>
    <row r="102" spans="1:18" ht="18">
      <c r="A102" s="166"/>
      <c r="B102" s="167" t="s">
        <v>235</v>
      </c>
      <c r="C102" s="166"/>
      <c r="D102" s="166"/>
      <c r="E102" s="166"/>
      <c r="F102" s="166"/>
      <c r="G102" s="166"/>
      <c r="H102" s="221"/>
      <c r="I102" s="281"/>
      <c r="J102" s="281"/>
      <c r="K102" s="281"/>
      <c r="L102" s="166"/>
      <c r="M102" s="166"/>
      <c r="N102" s="166"/>
      <c r="O102" s="166"/>
      <c r="P102" s="166"/>
      <c r="Q102" s="260"/>
      <c r="R102" s="240"/>
    </row>
    <row r="103" spans="1:18" ht="18">
      <c r="A103" s="185" t="s">
        <v>291</v>
      </c>
      <c r="B103" s="165" t="s">
        <v>336</v>
      </c>
      <c r="C103" s="165" t="s">
        <v>337</v>
      </c>
      <c r="D103" s="186"/>
      <c r="E103" s="186"/>
      <c r="F103" s="186"/>
      <c r="G103" s="186"/>
      <c r="H103" s="227"/>
      <c r="I103" s="292"/>
      <c r="J103" s="292"/>
      <c r="K103" s="292"/>
      <c r="L103" s="186"/>
      <c r="M103" s="186"/>
      <c r="N103" s="186"/>
      <c r="O103" s="186"/>
      <c r="P103" s="186"/>
      <c r="Q103" s="268"/>
      <c r="R103" s="249"/>
    </row>
    <row r="104" spans="1:18" ht="18">
      <c r="A104" s="185" t="s">
        <v>297</v>
      </c>
      <c r="B104" s="165" t="s">
        <v>338</v>
      </c>
      <c r="C104" s="165" t="s">
        <v>339</v>
      </c>
      <c r="D104" s="187"/>
      <c r="E104" s="187"/>
      <c r="F104" s="187"/>
      <c r="G104" s="187"/>
      <c r="H104" s="228"/>
      <c r="I104" s="293"/>
      <c r="J104" s="293"/>
      <c r="K104" s="293"/>
      <c r="L104" s="187"/>
      <c r="M104" s="187"/>
      <c r="N104" s="187"/>
      <c r="O104" s="188"/>
      <c r="P104" s="189"/>
      <c r="Q104" s="269"/>
      <c r="R104" s="250"/>
    </row>
    <row r="105" spans="1:18" ht="18">
      <c r="A105" s="185" t="s">
        <v>216</v>
      </c>
      <c r="B105" s="165" t="s">
        <v>340</v>
      </c>
      <c r="C105" s="165" t="s">
        <v>341</v>
      </c>
      <c r="D105" s="187"/>
      <c r="E105" s="187"/>
      <c r="F105" s="187"/>
      <c r="G105" s="187"/>
      <c r="H105" s="228"/>
      <c r="I105" s="293"/>
      <c r="J105" s="293"/>
      <c r="K105" s="293"/>
      <c r="L105" s="187"/>
      <c r="M105" s="187"/>
      <c r="N105" s="187"/>
      <c r="O105" s="188"/>
      <c r="P105" s="189"/>
      <c r="Q105" s="269"/>
      <c r="R105" s="250"/>
    </row>
    <row r="106" spans="1:18" ht="18">
      <c r="A106" s="185" t="s">
        <v>342</v>
      </c>
      <c r="B106" s="165" t="s">
        <v>343</v>
      </c>
      <c r="C106" s="165" t="s">
        <v>344</v>
      </c>
      <c r="D106" s="186"/>
      <c r="E106" s="186"/>
      <c r="F106" s="186"/>
      <c r="G106" s="186"/>
      <c r="H106" s="227"/>
      <c r="I106" s="292"/>
      <c r="J106" s="292"/>
      <c r="K106" s="292"/>
      <c r="L106" s="186"/>
      <c r="M106" s="186"/>
      <c r="N106" s="186"/>
      <c r="O106" s="186"/>
      <c r="P106" s="186"/>
      <c r="Q106" s="268"/>
      <c r="R106" s="249"/>
    </row>
    <row r="107" spans="1:18" ht="18">
      <c r="A107" s="185" t="s">
        <v>294</v>
      </c>
      <c r="B107" s="165" t="s">
        <v>345</v>
      </c>
      <c r="C107" s="165" t="s">
        <v>346</v>
      </c>
      <c r="D107" s="186"/>
      <c r="E107" s="186"/>
      <c r="F107" s="186"/>
      <c r="G107" s="186"/>
      <c r="H107" s="227"/>
      <c r="I107" s="292"/>
      <c r="J107" s="292"/>
      <c r="K107" s="292"/>
      <c r="L107" s="186"/>
      <c r="M107" s="186"/>
      <c r="N107" s="186"/>
      <c r="O107" s="186"/>
      <c r="P107" s="186"/>
      <c r="Q107" s="268"/>
      <c r="R107" s="249"/>
    </row>
    <row r="108" spans="1:18" ht="18">
      <c r="A108" s="185" t="s">
        <v>347</v>
      </c>
      <c r="B108" s="165" t="s">
        <v>348</v>
      </c>
      <c r="C108" s="165" t="s">
        <v>349</v>
      </c>
      <c r="D108" s="186"/>
      <c r="E108" s="186"/>
      <c r="F108" s="186"/>
      <c r="G108" s="186"/>
      <c r="H108" s="227"/>
      <c r="I108" s="292"/>
      <c r="J108" s="292"/>
      <c r="K108" s="292"/>
      <c r="L108" s="186"/>
      <c r="M108" s="186"/>
      <c r="N108" s="186"/>
      <c r="O108" s="186"/>
      <c r="P108" s="186"/>
      <c r="Q108" s="268"/>
      <c r="R108" s="249"/>
    </row>
    <row r="109" spans="1:18" ht="18">
      <c r="A109" s="185" t="s">
        <v>350</v>
      </c>
      <c r="B109" s="165" t="s">
        <v>351</v>
      </c>
      <c r="C109" s="165" t="s">
        <v>352</v>
      </c>
      <c r="D109" s="186"/>
      <c r="E109" s="186"/>
      <c r="F109" s="186"/>
      <c r="G109" s="186"/>
      <c r="H109" s="227"/>
      <c r="I109" s="292"/>
      <c r="J109" s="292"/>
      <c r="K109" s="292"/>
      <c r="L109" s="186"/>
      <c r="M109" s="186"/>
      <c r="N109" s="186"/>
      <c r="O109" s="186"/>
      <c r="P109" s="186"/>
      <c r="Q109" s="268"/>
      <c r="R109" s="249"/>
    </row>
    <row r="110" spans="1:18" ht="18.75" thickBot="1">
      <c r="A110" s="124"/>
      <c r="B110" s="125"/>
      <c r="C110" s="2"/>
      <c r="D110" s="2"/>
      <c r="E110" s="2"/>
      <c r="F110" s="2"/>
      <c r="G110" s="2"/>
      <c r="H110" s="1"/>
      <c r="I110" s="285"/>
      <c r="J110" s="285"/>
      <c r="K110" s="285"/>
      <c r="L110" s="2"/>
      <c r="M110" s="2"/>
      <c r="N110" s="2"/>
      <c r="O110" s="2"/>
      <c r="P110" s="2"/>
      <c r="Q110" s="262"/>
      <c r="R110" s="244"/>
    </row>
    <row r="111" spans="1:18" ht="16.5" thickBot="1">
      <c r="A111" s="121" t="str">
        <f>B113</f>
        <v>Zadanie 20</v>
      </c>
      <c r="B111" s="163"/>
      <c r="C111" s="123" t="str">
        <f>B112</f>
        <v>Tocilizumabum - roztwór do wstrzykiwań</v>
      </c>
      <c r="D111" s="122"/>
      <c r="E111" s="122"/>
      <c r="F111" s="122"/>
      <c r="G111" s="122"/>
      <c r="H111" s="223"/>
      <c r="I111" s="286"/>
      <c r="J111" s="286"/>
      <c r="K111" s="286"/>
      <c r="L111" s="122"/>
      <c r="M111" s="122"/>
      <c r="N111" s="122"/>
      <c r="O111" s="122"/>
      <c r="P111" s="122"/>
      <c r="Q111" s="263"/>
      <c r="R111" s="162"/>
    </row>
    <row r="112" spans="1:18" ht="26.25" thickBot="1">
      <c r="A112" s="81">
        <v>1</v>
      </c>
      <c r="B112" s="206" t="s">
        <v>153</v>
      </c>
      <c r="C112" s="81" t="s">
        <v>111</v>
      </c>
      <c r="D112" s="81" t="s">
        <v>154</v>
      </c>
      <c r="E112" s="137" t="s">
        <v>155</v>
      </c>
      <c r="F112" s="56">
        <v>420</v>
      </c>
      <c r="G112" s="81" t="s">
        <v>12</v>
      </c>
      <c r="H112" s="388"/>
      <c r="I112" s="346"/>
      <c r="J112" s="346"/>
      <c r="K112" s="436"/>
      <c r="L112" s="59"/>
      <c r="M112" s="57">
        <v>0.08</v>
      </c>
      <c r="N112" s="429">
        <f>L112*(1+M112)</f>
        <v>0</v>
      </c>
      <c r="O112" s="430">
        <f>K112*L112</f>
        <v>0</v>
      </c>
      <c r="P112" s="429">
        <f>O112*(1+M112)</f>
        <v>0</v>
      </c>
      <c r="Q112" s="367"/>
      <c r="R112" s="378" t="s">
        <v>259</v>
      </c>
    </row>
    <row r="113" spans="1:18" ht="13.5" thickBot="1">
      <c r="A113" s="130"/>
      <c r="B113" s="207" t="str">
        <f>"Zadanie "&amp;COUNTIF($C$9:C113,"=Razem")</f>
        <v>Zadanie 20</v>
      </c>
      <c r="C113" s="104" t="s">
        <v>81</v>
      </c>
      <c r="D113" s="131"/>
      <c r="E113" s="131"/>
      <c r="F113" s="131"/>
      <c r="G113" s="131"/>
      <c r="H113" s="224"/>
      <c r="I113" s="287"/>
      <c r="J113" s="287"/>
      <c r="K113" s="287"/>
      <c r="L113" s="131"/>
      <c r="M113" s="131"/>
      <c r="N113" s="131"/>
      <c r="O113" s="307">
        <f>SUM(O112)</f>
        <v>0</v>
      </c>
      <c r="P113" s="308">
        <f>SUM(P112)</f>
        <v>0</v>
      </c>
      <c r="Q113" s="264"/>
      <c r="R113" s="245"/>
    </row>
    <row r="114" spans="1:18" ht="13.5" thickBot="1">
      <c r="A114" s="89"/>
      <c r="B114" s="209"/>
      <c r="C114" s="64"/>
      <c r="D114" s="138"/>
      <c r="E114" s="138"/>
      <c r="F114" s="138"/>
      <c r="G114" s="138"/>
      <c r="H114" s="180"/>
      <c r="I114" s="289"/>
      <c r="J114" s="289"/>
      <c r="K114" s="289"/>
      <c r="L114" s="138"/>
      <c r="M114" s="138"/>
      <c r="N114" s="138"/>
      <c r="O114" s="135"/>
      <c r="P114" s="136"/>
      <c r="Q114" s="266"/>
      <c r="R114" s="247"/>
    </row>
    <row r="115" spans="1:18" ht="16.5" thickBot="1">
      <c r="A115" s="121" t="str">
        <f>B117</f>
        <v>Zadanie 21</v>
      </c>
      <c r="B115" s="163"/>
      <c r="C115" s="123" t="str">
        <f>B116</f>
        <v>Baricitinibum</v>
      </c>
      <c r="D115" s="122"/>
      <c r="E115" s="122"/>
      <c r="F115" s="122"/>
      <c r="G115" s="122"/>
      <c r="H115" s="223"/>
      <c r="I115" s="286"/>
      <c r="J115" s="286"/>
      <c r="K115" s="286"/>
      <c r="L115" s="122"/>
      <c r="M115" s="122"/>
      <c r="N115" s="122"/>
      <c r="O115" s="122"/>
      <c r="P115" s="122"/>
      <c r="Q115" s="263"/>
      <c r="R115" s="162"/>
    </row>
    <row r="116" spans="1:18" ht="26.25" thickBot="1">
      <c r="A116" s="81">
        <v>1</v>
      </c>
      <c r="B116" s="206" t="s">
        <v>156</v>
      </c>
      <c r="C116" s="81" t="s">
        <v>146</v>
      </c>
      <c r="D116" s="81" t="s">
        <v>17</v>
      </c>
      <c r="E116" s="50" t="s">
        <v>157</v>
      </c>
      <c r="F116" s="56">
        <v>35</v>
      </c>
      <c r="G116" s="81" t="s">
        <v>12</v>
      </c>
      <c r="H116" s="388"/>
      <c r="I116" s="346"/>
      <c r="J116" s="346"/>
      <c r="K116" s="436"/>
      <c r="L116" s="59"/>
      <c r="M116" s="51">
        <v>0.08</v>
      </c>
      <c r="N116" s="429">
        <f>L116*(1+M116)</f>
        <v>0</v>
      </c>
      <c r="O116" s="430">
        <f>K116*L116</f>
        <v>0</v>
      </c>
      <c r="P116" s="429">
        <f>O116*(1+M116)</f>
        <v>0</v>
      </c>
      <c r="Q116" s="367"/>
      <c r="R116" s="378" t="s">
        <v>259</v>
      </c>
    </row>
    <row r="117" spans="1:18" ht="13.5" thickBot="1">
      <c r="A117" s="130"/>
      <c r="B117" s="207" t="str">
        <f>"Zadanie "&amp;COUNTIF($C$9:C117,"=Razem")</f>
        <v>Zadanie 21</v>
      </c>
      <c r="C117" s="104" t="s">
        <v>81</v>
      </c>
      <c r="D117" s="131"/>
      <c r="E117" s="131"/>
      <c r="F117" s="131"/>
      <c r="G117" s="131"/>
      <c r="H117" s="224"/>
      <c r="I117" s="287"/>
      <c r="J117" s="287"/>
      <c r="K117" s="287"/>
      <c r="L117" s="131"/>
      <c r="M117" s="131"/>
      <c r="N117" s="131"/>
      <c r="O117" s="307">
        <f>SUM(O116)</f>
        <v>0</v>
      </c>
      <c r="P117" s="308">
        <f>SUM(P116)</f>
        <v>0</v>
      </c>
      <c r="Q117" s="264"/>
      <c r="R117" s="245"/>
    </row>
    <row r="118" spans="1:18" ht="13.5" thickBot="1">
      <c r="A118" s="89"/>
      <c r="B118" s="209"/>
      <c r="C118" s="64"/>
      <c r="D118" s="138"/>
      <c r="E118" s="138"/>
      <c r="F118" s="138"/>
      <c r="G118" s="138"/>
      <c r="H118" s="180"/>
      <c r="I118" s="289"/>
      <c r="J118" s="289"/>
      <c r="K118" s="289"/>
      <c r="L118" s="138"/>
      <c r="M118" s="138"/>
      <c r="N118" s="138"/>
      <c r="O118" s="135"/>
      <c r="P118" s="136"/>
      <c r="Q118" s="266"/>
      <c r="R118" s="247"/>
    </row>
    <row r="119" spans="1:18" ht="16.5" thickBot="1">
      <c r="A119" s="121" t="str">
        <f>B121</f>
        <v>Zadanie 22</v>
      </c>
      <c r="B119" s="163"/>
      <c r="C119" s="123" t="str">
        <f>B120</f>
        <v>Tofacitinibum</v>
      </c>
      <c r="D119" s="122"/>
      <c r="E119" s="122"/>
      <c r="F119" s="122"/>
      <c r="G119" s="122"/>
      <c r="H119" s="223"/>
      <c r="I119" s="286"/>
      <c r="J119" s="286"/>
      <c r="K119" s="286"/>
      <c r="L119" s="122"/>
      <c r="M119" s="122"/>
      <c r="N119" s="122"/>
      <c r="O119" s="122"/>
      <c r="P119" s="122"/>
      <c r="Q119" s="263"/>
      <c r="R119" s="162"/>
    </row>
    <row r="120" spans="1:18" ht="26.25" thickBot="1">
      <c r="A120" s="81">
        <v>1</v>
      </c>
      <c r="B120" s="206" t="s">
        <v>162</v>
      </c>
      <c r="C120" s="81" t="s">
        <v>146</v>
      </c>
      <c r="D120" s="81" t="s">
        <v>21</v>
      </c>
      <c r="E120" s="50" t="s">
        <v>22</v>
      </c>
      <c r="F120" s="56">
        <v>30</v>
      </c>
      <c r="G120" s="81" t="s">
        <v>12</v>
      </c>
      <c r="H120" s="388"/>
      <c r="I120" s="346"/>
      <c r="J120" s="346"/>
      <c r="K120" s="436"/>
      <c r="L120" s="59"/>
      <c r="M120" s="51">
        <v>0.08</v>
      </c>
      <c r="N120" s="429">
        <f>L120*(1+M120)</f>
        <v>0</v>
      </c>
      <c r="O120" s="430">
        <f>K120*L120</f>
        <v>0</v>
      </c>
      <c r="P120" s="429">
        <f>O120*(1+M120)</f>
        <v>0</v>
      </c>
      <c r="Q120" s="367"/>
      <c r="R120" s="378" t="s">
        <v>259</v>
      </c>
    </row>
    <row r="121" spans="1:18" ht="13.5" thickBot="1">
      <c r="A121" s="130"/>
      <c r="B121" s="207" t="str">
        <f>"Zadanie "&amp;COUNTIF($C$9:C121,"=Razem")</f>
        <v>Zadanie 22</v>
      </c>
      <c r="C121" s="104" t="s">
        <v>81</v>
      </c>
      <c r="D121" s="131"/>
      <c r="E121" s="131"/>
      <c r="F121" s="131"/>
      <c r="G121" s="131"/>
      <c r="H121" s="224"/>
      <c r="I121" s="287"/>
      <c r="J121" s="287"/>
      <c r="K121" s="287"/>
      <c r="L121" s="131"/>
      <c r="M121" s="131"/>
      <c r="N121" s="131"/>
      <c r="O121" s="307">
        <f>SUM(O120)</f>
        <v>0</v>
      </c>
      <c r="P121" s="308">
        <f>SUM(P120)</f>
        <v>0</v>
      </c>
      <c r="Q121" s="264"/>
      <c r="R121" s="245"/>
    </row>
    <row r="122" spans="1:18" ht="18.75" thickBot="1">
      <c r="A122" s="124"/>
      <c r="B122" s="125"/>
      <c r="C122" s="2"/>
      <c r="D122" s="2"/>
      <c r="E122" s="2"/>
      <c r="F122" s="2"/>
      <c r="G122" s="2"/>
      <c r="H122" s="1"/>
      <c r="I122" s="285"/>
      <c r="J122" s="285"/>
      <c r="K122" s="285"/>
      <c r="L122" s="2"/>
      <c r="M122" s="2"/>
      <c r="N122" s="2"/>
      <c r="O122" s="2"/>
      <c r="P122" s="2"/>
      <c r="Q122" s="262"/>
      <c r="R122" s="244"/>
    </row>
    <row r="123" spans="1:18" ht="16.5" thickBot="1">
      <c r="A123" s="121" t="str">
        <f>B126</f>
        <v>Zadanie 23</v>
      </c>
      <c r="B123" s="163"/>
      <c r="C123" s="123" t="str">
        <f>B124</f>
        <v>Etanerceptum - roztwór do wstrzykiwań</v>
      </c>
      <c r="D123" s="122"/>
      <c r="E123" s="122"/>
      <c r="F123" s="122"/>
      <c r="G123" s="122"/>
      <c r="H123" s="223"/>
      <c r="I123" s="286"/>
      <c r="J123" s="286"/>
      <c r="K123" s="286"/>
      <c r="L123" s="122"/>
      <c r="M123" s="122"/>
      <c r="N123" s="122"/>
      <c r="O123" s="122"/>
      <c r="P123" s="122"/>
      <c r="Q123" s="263"/>
      <c r="R123" s="162"/>
    </row>
    <row r="124" spans="1:18" ht="25.5">
      <c r="A124" s="81">
        <v>1</v>
      </c>
      <c r="B124" s="206" t="s">
        <v>158</v>
      </c>
      <c r="C124" s="81" t="s">
        <v>141</v>
      </c>
      <c r="D124" s="81" t="s">
        <v>16</v>
      </c>
      <c r="E124" s="50" t="s">
        <v>159</v>
      </c>
      <c r="F124" s="56">
        <v>40</v>
      </c>
      <c r="G124" s="81" t="s">
        <v>12</v>
      </c>
      <c r="H124" s="388"/>
      <c r="I124" s="346"/>
      <c r="J124" s="346"/>
      <c r="K124" s="436"/>
      <c r="L124" s="59"/>
      <c r="M124" s="51">
        <v>0.08</v>
      </c>
      <c r="N124" s="429">
        <f t="shared" ref="N124:N125" si="27">L124*(1+M124)</f>
        <v>0</v>
      </c>
      <c r="O124" s="430">
        <f t="shared" ref="O124:O125" si="28">K124*L124</f>
        <v>0</v>
      </c>
      <c r="P124" s="429">
        <f t="shared" ref="P124:P125" si="29">O124*(1+M124)</f>
        <v>0</v>
      </c>
      <c r="Q124" s="367"/>
      <c r="R124" s="378" t="s">
        <v>261</v>
      </c>
    </row>
    <row r="125" spans="1:18" ht="26.25" thickBot="1">
      <c r="A125" s="81">
        <v>2</v>
      </c>
      <c r="B125" s="206" t="s">
        <v>158</v>
      </c>
      <c r="C125" s="81" t="s">
        <v>160</v>
      </c>
      <c r="D125" s="81" t="s">
        <v>16</v>
      </c>
      <c r="E125" s="50" t="s">
        <v>161</v>
      </c>
      <c r="F125" s="56">
        <v>170</v>
      </c>
      <c r="G125" s="81" t="s">
        <v>12</v>
      </c>
      <c r="H125" s="388"/>
      <c r="I125" s="346"/>
      <c r="J125" s="346"/>
      <c r="K125" s="436"/>
      <c r="L125" s="59"/>
      <c r="M125" s="51">
        <v>0.08</v>
      </c>
      <c r="N125" s="429">
        <f t="shared" si="27"/>
        <v>0</v>
      </c>
      <c r="O125" s="430">
        <f t="shared" si="28"/>
        <v>0</v>
      </c>
      <c r="P125" s="429">
        <f t="shared" si="29"/>
        <v>0</v>
      </c>
      <c r="Q125" s="367"/>
      <c r="R125" s="378" t="s">
        <v>260</v>
      </c>
    </row>
    <row r="126" spans="1:18" ht="13.5" thickBot="1">
      <c r="A126" s="130"/>
      <c r="B126" s="207" t="str">
        <f>"Zadanie "&amp;COUNTIF($C$9:C126,"=Razem")</f>
        <v>Zadanie 23</v>
      </c>
      <c r="C126" s="104" t="s">
        <v>81</v>
      </c>
      <c r="D126" s="131"/>
      <c r="E126" s="131"/>
      <c r="F126" s="131"/>
      <c r="G126" s="131"/>
      <c r="H126" s="224"/>
      <c r="I126" s="287"/>
      <c r="J126" s="287"/>
      <c r="K126" s="287"/>
      <c r="L126" s="131"/>
      <c r="M126" s="131"/>
      <c r="N126" s="131"/>
      <c r="O126" s="307">
        <f>SUM(O124:O125)</f>
        <v>0</v>
      </c>
      <c r="P126" s="308">
        <f>SUM(P124:P125)</f>
        <v>0</v>
      </c>
      <c r="Q126" s="264"/>
      <c r="R126" s="245"/>
    </row>
    <row r="127" spans="1:18" ht="13.5" thickBot="1">
      <c r="A127" s="89"/>
      <c r="B127" s="209"/>
      <c r="C127" s="64"/>
      <c r="D127" s="138"/>
      <c r="E127" s="138"/>
      <c r="F127" s="138"/>
      <c r="G127" s="138"/>
      <c r="H127" s="180"/>
      <c r="I127" s="289"/>
      <c r="J127" s="289"/>
      <c r="K127" s="289"/>
      <c r="L127" s="138"/>
      <c r="M127" s="138"/>
      <c r="N127" s="138"/>
      <c r="O127" s="135"/>
      <c r="P127" s="136"/>
      <c r="Q127" s="266"/>
      <c r="R127" s="247"/>
    </row>
    <row r="128" spans="1:18" ht="16.5" thickBot="1">
      <c r="A128" s="121" t="str">
        <f>B130</f>
        <v>Zadanie 24</v>
      </c>
      <c r="B128" s="163"/>
      <c r="C128" s="123" t="str">
        <f>B129</f>
        <v>Upadacitinibum</v>
      </c>
      <c r="D128" s="122"/>
      <c r="E128" s="122"/>
      <c r="F128" s="122"/>
      <c r="G128" s="122"/>
      <c r="H128" s="223"/>
      <c r="I128" s="286"/>
      <c r="J128" s="286"/>
      <c r="K128" s="286"/>
      <c r="L128" s="122"/>
      <c r="M128" s="122"/>
      <c r="N128" s="122"/>
      <c r="O128" s="122"/>
      <c r="P128" s="122"/>
      <c r="Q128" s="263"/>
      <c r="R128" s="162"/>
    </row>
    <row r="129" spans="1:18" ht="39" thickBot="1">
      <c r="A129" s="81">
        <v>1</v>
      </c>
      <c r="B129" s="206" t="s">
        <v>163</v>
      </c>
      <c r="C129" s="81" t="s">
        <v>183</v>
      </c>
      <c r="D129" s="81" t="s">
        <v>184</v>
      </c>
      <c r="E129" s="50" t="s">
        <v>79</v>
      </c>
      <c r="F129" s="56">
        <v>60</v>
      </c>
      <c r="G129" s="81" t="s">
        <v>12</v>
      </c>
      <c r="H129" s="388"/>
      <c r="I129" s="346"/>
      <c r="J129" s="346"/>
      <c r="K129" s="436"/>
      <c r="L129" s="59"/>
      <c r="M129" s="51">
        <v>0.08</v>
      </c>
      <c r="N129" s="429">
        <f>L129*(1+M129)</f>
        <v>0</v>
      </c>
      <c r="O129" s="430">
        <f>K129*L129</f>
        <v>0</v>
      </c>
      <c r="P129" s="429">
        <f>O129*(1+M129)</f>
        <v>0</v>
      </c>
      <c r="Q129" s="367"/>
      <c r="R129" s="378" t="s">
        <v>185</v>
      </c>
    </row>
    <row r="130" spans="1:18" ht="13.5" thickBot="1">
      <c r="A130" s="130"/>
      <c r="B130" s="207" t="str">
        <f>"Zadanie "&amp;COUNTIF($C$9:C130,"=Razem")</f>
        <v>Zadanie 24</v>
      </c>
      <c r="C130" s="104" t="s">
        <v>81</v>
      </c>
      <c r="D130" s="131"/>
      <c r="E130" s="131"/>
      <c r="F130" s="131"/>
      <c r="G130" s="131"/>
      <c r="H130" s="224"/>
      <c r="I130" s="287"/>
      <c r="J130" s="287"/>
      <c r="K130" s="287"/>
      <c r="L130" s="131"/>
      <c r="M130" s="131"/>
      <c r="N130" s="131"/>
      <c r="O130" s="307">
        <f>SUM(O129)</f>
        <v>0</v>
      </c>
      <c r="P130" s="308">
        <f>SUM(P129)</f>
        <v>0</v>
      </c>
      <c r="Q130" s="264"/>
      <c r="R130" s="245"/>
    </row>
    <row r="131" spans="1:18" ht="18.75" thickBot="1">
      <c r="A131" s="124"/>
      <c r="B131" s="125"/>
      <c r="C131" s="2"/>
      <c r="D131" s="2"/>
      <c r="E131" s="2"/>
      <c r="F131" s="2"/>
      <c r="G131" s="2"/>
      <c r="H131" s="1"/>
      <c r="I131" s="285"/>
      <c r="J131" s="285"/>
      <c r="K131" s="285"/>
      <c r="L131" s="2"/>
      <c r="M131" s="2"/>
      <c r="N131" s="2"/>
      <c r="O131" s="2"/>
      <c r="P131" s="2"/>
      <c r="Q131" s="262"/>
      <c r="R131" s="244"/>
    </row>
    <row r="132" spans="1:18" ht="16.5" thickBot="1">
      <c r="A132" s="121" t="str">
        <f>B134</f>
        <v>Zadanie 25</v>
      </c>
      <c r="B132" s="163"/>
      <c r="C132" s="123" t="str">
        <f>B133</f>
        <v>Iksekizumab - roztwór do wstrzykiwań</v>
      </c>
      <c r="D132" s="122"/>
      <c r="E132" s="122"/>
      <c r="F132" s="122"/>
      <c r="G132" s="122"/>
      <c r="H132" s="223"/>
      <c r="I132" s="286"/>
      <c r="J132" s="286"/>
      <c r="K132" s="286"/>
      <c r="L132" s="122"/>
      <c r="M132" s="122"/>
      <c r="N132" s="122"/>
      <c r="O132" s="122"/>
      <c r="P132" s="122"/>
      <c r="Q132" s="263"/>
      <c r="R132" s="162"/>
    </row>
    <row r="133" spans="1:18" ht="39" thickBot="1">
      <c r="A133" s="7">
        <v>1</v>
      </c>
      <c r="B133" s="213" t="s">
        <v>164</v>
      </c>
      <c r="C133" s="4" t="s">
        <v>32</v>
      </c>
      <c r="D133" s="4" t="s">
        <v>165</v>
      </c>
      <c r="E133" s="18" t="s">
        <v>166</v>
      </c>
      <c r="F133" s="337">
        <v>40</v>
      </c>
      <c r="G133" s="81" t="s">
        <v>12</v>
      </c>
      <c r="H133" s="388"/>
      <c r="I133" s="353"/>
      <c r="J133" s="353"/>
      <c r="K133" s="442"/>
      <c r="L133" s="59"/>
      <c r="M133" s="9">
        <v>0.08</v>
      </c>
      <c r="N133" s="429">
        <f>L133*(1+M133)</f>
        <v>0</v>
      </c>
      <c r="O133" s="430">
        <f>K133*L133</f>
        <v>0</v>
      </c>
      <c r="P133" s="429">
        <f>O133*(1+M133)</f>
        <v>0</v>
      </c>
      <c r="Q133" s="369"/>
      <c r="R133" s="383" t="s">
        <v>262</v>
      </c>
    </row>
    <row r="134" spans="1:18" ht="13.5" thickBot="1">
      <c r="A134" s="130"/>
      <c r="B134" s="207" t="str">
        <f>"Zadanie "&amp;COUNTIF($C$9:C134,"=Razem")</f>
        <v>Zadanie 25</v>
      </c>
      <c r="C134" s="104" t="s">
        <v>81</v>
      </c>
      <c r="D134" s="131"/>
      <c r="E134" s="131"/>
      <c r="F134" s="131"/>
      <c r="G134" s="131"/>
      <c r="H134" s="224"/>
      <c r="I134" s="287"/>
      <c r="J134" s="287"/>
      <c r="K134" s="287"/>
      <c r="L134" s="131"/>
      <c r="M134" s="131"/>
      <c r="N134" s="131"/>
      <c r="O134" s="307">
        <f>SUM(O133)</f>
        <v>0</v>
      </c>
      <c r="P134" s="308">
        <f>SUM(P133)</f>
        <v>0</v>
      </c>
      <c r="Q134" s="264"/>
      <c r="R134" s="245"/>
    </row>
    <row r="135" spans="1:18" ht="13.5" thickBot="1">
      <c r="A135" s="2"/>
      <c r="B135" s="89"/>
      <c r="C135" s="2"/>
      <c r="D135" s="2"/>
      <c r="E135" s="2"/>
      <c r="F135" s="2"/>
      <c r="G135" s="2"/>
      <c r="H135" s="1"/>
      <c r="I135" s="285"/>
      <c r="J135" s="285"/>
      <c r="K135" s="285"/>
      <c r="L135" s="2"/>
      <c r="M135" s="2"/>
      <c r="N135" s="2"/>
      <c r="O135" s="2"/>
      <c r="P135" s="2"/>
      <c r="Q135" s="262"/>
      <c r="R135" s="244"/>
    </row>
    <row r="136" spans="1:18" ht="16.5" thickBot="1">
      <c r="A136" s="121" t="str">
        <f>B138</f>
        <v>Zadanie 26</v>
      </c>
      <c r="B136" s="163"/>
      <c r="C136" s="123" t="str">
        <f>B137</f>
        <v>Sekukinumab - roztwór do wstrzykiwań</v>
      </c>
      <c r="D136" s="122"/>
      <c r="E136" s="122"/>
      <c r="F136" s="122"/>
      <c r="G136" s="122"/>
      <c r="H136" s="223"/>
      <c r="I136" s="286"/>
      <c r="J136" s="286"/>
      <c r="K136" s="286"/>
      <c r="L136" s="122"/>
      <c r="M136" s="122"/>
      <c r="N136" s="122"/>
      <c r="O136" s="122"/>
      <c r="P136" s="122"/>
      <c r="Q136" s="263"/>
      <c r="R136" s="162"/>
    </row>
    <row r="137" spans="1:18" ht="26.25" thickBot="1">
      <c r="A137" s="81">
        <v>1</v>
      </c>
      <c r="B137" s="206" t="s">
        <v>167</v>
      </c>
      <c r="C137" s="81" t="s">
        <v>168</v>
      </c>
      <c r="D137" s="81" t="s">
        <v>169</v>
      </c>
      <c r="E137" s="50" t="s">
        <v>170</v>
      </c>
      <c r="F137" s="56">
        <v>140</v>
      </c>
      <c r="G137" s="81" t="s">
        <v>12</v>
      </c>
      <c r="H137" s="388"/>
      <c r="I137" s="346"/>
      <c r="J137" s="346"/>
      <c r="K137" s="436"/>
      <c r="L137" s="59"/>
      <c r="M137" s="51">
        <v>0.08</v>
      </c>
      <c r="N137" s="429">
        <f>L137*(1+M137)</f>
        <v>0</v>
      </c>
      <c r="O137" s="430">
        <f>K137*L137</f>
        <v>0</v>
      </c>
      <c r="P137" s="429">
        <f>O137*(1+M137)</f>
        <v>0</v>
      </c>
      <c r="Q137" s="369"/>
      <c r="R137" s="378" t="s">
        <v>263</v>
      </c>
    </row>
    <row r="138" spans="1:18" ht="13.5" thickBot="1">
      <c r="A138" s="130"/>
      <c r="B138" s="207" t="str">
        <f>"Zadanie "&amp;COUNTIF($C$9:C138,"=Razem")</f>
        <v>Zadanie 26</v>
      </c>
      <c r="C138" s="104" t="s">
        <v>81</v>
      </c>
      <c r="D138" s="131"/>
      <c r="E138" s="131"/>
      <c r="F138" s="131"/>
      <c r="G138" s="131"/>
      <c r="H138" s="224"/>
      <c r="I138" s="287"/>
      <c r="J138" s="287"/>
      <c r="K138" s="287"/>
      <c r="L138" s="131"/>
      <c r="M138" s="131"/>
      <c r="N138" s="131"/>
      <c r="O138" s="307">
        <f>SUM(O137)</f>
        <v>0</v>
      </c>
      <c r="P138" s="308">
        <f>SUM(P137)</f>
        <v>0</v>
      </c>
      <c r="Q138" s="264"/>
      <c r="R138" s="245"/>
    </row>
    <row r="139" spans="1:18">
      <c r="A139" s="2"/>
      <c r="B139" s="89"/>
      <c r="C139" s="2"/>
      <c r="D139" s="2"/>
      <c r="E139" s="2"/>
      <c r="F139" s="2"/>
      <c r="G139" s="2"/>
      <c r="H139" s="1"/>
      <c r="I139" s="285"/>
      <c r="J139" s="285"/>
      <c r="K139" s="285"/>
      <c r="L139" s="2"/>
      <c r="M139" s="2"/>
      <c r="N139" s="2"/>
      <c r="O139" s="1"/>
      <c r="P139" s="1"/>
      <c r="Q139" s="259"/>
      <c r="R139" s="244"/>
    </row>
    <row r="140" spans="1:18" ht="13.5" thickBot="1">
      <c r="A140" s="89"/>
      <c r="B140" s="209"/>
      <c r="C140" s="64"/>
      <c r="D140" s="138"/>
      <c r="E140" s="138"/>
      <c r="F140" s="138"/>
      <c r="G140" s="138"/>
      <c r="H140" s="180"/>
      <c r="I140" s="289"/>
      <c r="J140" s="289"/>
      <c r="K140" s="289"/>
      <c r="L140" s="138"/>
      <c r="M140" s="138"/>
      <c r="N140" s="138"/>
      <c r="O140" s="159"/>
      <c r="P140" s="160"/>
      <c r="Q140" s="267"/>
      <c r="R140" s="247"/>
    </row>
    <row r="141" spans="1:18" ht="16.5" thickBot="1">
      <c r="A141" s="145" t="str">
        <f>B143</f>
        <v>Zadanie 27</v>
      </c>
      <c r="B141" s="150"/>
      <c r="C141" s="147" t="str">
        <f>B142</f>
        <v>Anifrolumabum</v>
      </c>
      <c r="D141" s="148"/>
      <c r="E141" s="233"/>
      <c r="F141" s="148"/>
      <c r="G141" s="148"/>
      <c r="H141" s="203"/>
      <c r="I141" s="290"/>
      <c r="J141" s="290"/>
      <c r="K141" s="290"/>
      <c r="L141" s="148"/>
      <c r="M141" s="122"/>
      <c r="N141" s="122"/>
      <c r="O141" s="162"/>
      <c r="P141" s="162"/>
      <c r="Q141" s="270"/>
      <c r="R141" s="162"/>
    </row>
    <row r="142" spans="1:18" ht="51.75" thickBot="1">
      <c r="A142" s="155">
        <v>1</v>
      </c>
      <c r="B142" s="214" t="s">
        <v>253</v>
      </c>
      <c r="C142" s="161" t="s">
        <v>224</v>
      </c>
      <c r="D142" s="155" t="s">
        <v>208</v>
      </c>
      <c r="E142" s="157" t="s">
        <v>254</v>
      </c>
      <c r="F142" s="158">
        <v>40</v>
      </c>
      <c r="G142" s="81" t="s">
        <v>12</v>
      </c>
      <c r="H142" s="388"/>
      <c r="I142" s="354"/>
      <c r="J142" s="354"/>
      <c r="K142" s="443"/>
      <c r="L142" s="59"/>
      <c r="M142" s="151">
        <v>0.08</v>
      </c>
      <c r="N142" s="429">
        <f>L142*(1+M142)</f>
        <v>0</v>
      </c>
      <c r="O142" s="430">
        <f>K142*L142</f>
        <v>0</v>
      </c>
      <c r="P142" s="429">
        <f>O142*(1+M142)</f>
        <v>0</v>
      </c>
      <c r="Q142" s="370"/>
      <c r="R142" s="164"/>
    </row>
    <row r="143" spans="1:18" ht="13.5" thickBot="1">
      <c r="A143" s="130"/>
      <c r="B143" s="207" t="str">
        <f>"Zadanie "&amp;COUNTIF($C$9:C143,"=Razem")</f>
        <v>Zadanie 27</v>
      </c>
      <c r="C143" s="104" t="s">
        <v>81</v>
      </c>
      <c r="D143" s="131"/>
      <c r="E143" s="131"/>
      <c r="F143" s="131"/>
      <c r="G143" s="131"/>
      <c r="H143" s="224"/>
      <c r="I143" s="287"/>
      <c r="J143" s="287"/>
      <c r="K143" s="287"/>
      <c r="L143" s="131"/>
      <c r="M143" s="131"/>
      <c r="N143" s="131"/>
      <c r="O143" s="307">
        <f>SUM(O142:O142)</f>
        <v>0</v>
      </c>
      <c r="P143" s="308">
        <f>SUM(P142:P142)</f>
        <v>0</v>
      </c>
      <c r="Q143" s="271"/>
      <c r="R143" s="245"/>
    </row>
    <row r="144" spans="1:18">
      <c r="A144" s="89"/>
      <c r="B144" s="209"/>
      <c r="C144" s="64"/>
      <c r="D144" s="138"/>
      <c r="E144" s="138"/>
      <c r="F144" s="138"/>
      <c r="G144" s="138"/>
      <c r="H144" s="180"/>
      <c r="I144" s="289"/>
      <c r="J144" s="289"/>
      <c r="K144" s="289"/>
      <c r="L144" s="138"/>
      <c r="M144" s="138"/>
      <c r="N144" s="138"/>
      <c r="O144" s="135"/>
      <c r="P144" s="136"/>
      <c r="Q144" s="266"/>
      <c r="R144" s="247"/>
    </row>
    <row r="145" spans="1:18" ht="18">
      <c r="A145" s="166"/>
      <c r="B145" s="167" t="s">
        <v>236</v>
      </c>
      <c r="C145" s="166"/>
      <c r="D145" s="166"/>
      <c r="E145" s="166"/>
      <c r="F145" s="166"/>
      <c r="G145" s="166"/>
      <c r="H145" s="221"/>
      <c r="I145" s="281"/>
      <c r="J145" s="281"/>
      <c r="K145" s="281"/>
      <c r="L145" s="166"/>
      <c r="M145" s="166"/>
      <c r="N145" s="166"/>
      <c r="O145" s="166"/>
      <c r="P145" s="166"/>
      <c r="Q145" s="260"/>
      <c r="R145" s="240"/>
    </row>
    <row r="146" spans="1:18" ht="20.25">
      <c r="A146" s="190" t="s">
        <v>353</v>
      </c>
      <c r="B146" s="191" t="s">
        <v>354</v>
      </c>
      <c r="C146" s="341" t="s">
        <v>355</v>
      </c>
      <c r="D146" s="192"/>
      <c r="E146" s="192"/>
      <c r="F146" s="192"/>
      <c r="G146" s="192"/>
      <c r="H146" s="229"/>
      <c r="I146" s="294"/>
      <c r="J146" s="294"/>
      <c r="K146" s="294"/>
      <c r="L146" s="192"/>
      <c r="M146" s="192"/>
      <c r="N146" s="192"/>
      <c r="O146" s="192"/>
      <c r="P146" s="192"/>
      <c r="Q146" s="272"/>
      <c r="R146" s="251"/>
    </row>
    <row r="147" spans="1:18" ht="20.25">
      <c r="A147" s="190" t="s">
        <v>293</v>
      </c>
      <c r="B147" s="191" t="s">
        <v>356</v>
      </c>
      <c r="C147" s="341" t="s">
        <v>357</v>
      </c>
      <c r="D147" s="192"/>
      <c r="E147" s="192"/>
      <c r="F147" s="192"/>
      <c r="G147" s="192"/>
      <c r="H147" s="229"/>
      <c r="I147" s="294"/>
      <c r="J147" s="294"/>
      <c r="K147" s="294"/>
      <c r="L147" s="192"/>
      <c r="M147" s="192"/>
      <c r="N147" s="192"/>
      <c r="O147" s="192"/>
      <c r="P147" s="192"/>
      <c r="Q147" s="272"/>
      <c r="R147" s="251"/>
    </row>
    <row r="148" spans="1:18" ht="20.25">
      <c r="A148" s="190" t="s">
        <v>304</v>
      </c>
      <c r="B148" s="191" t="s">
        <v>358</v>
      </c>
      <c r="C148" s="341" t="s">
        <v>359</v>
      </c>
      <c r="D148" s="192"/>
      <c r="E148" s="192"/>
      <c r="F148" s="192"/>
      <c r="G148" s="192"/>
      <c r="H148" s="229"/>
      <c r="I148" s="294"/>
      <c r="J148" s="294"/>
      <c r="K148" s="294"/>
      <c r="L148" s="192"/>
      <c r="M148" s="192"/>
      <c r="N148" s="192"/>
      <c r="O148" s="192"/>
      <c r="P148" s="192"/>
      <c r="Q148" s="272"/>
      <c r="R148" s="251"/>
    </row>
    <row r="150" spans="1:18" ht="16.5" thickBot="1">
      <c r="A150" s="121" t="str">
        <f>B153</f>
        <v>Zadanie 28</v>
      </c>
      <c r="B150" s="122"/>
      <c r="C150" s="123" t="str">
        <f>B151</f>
        <v>Mepolizumabum</v>
      </c>
      <c r="D150" s="122"/>
      <c r="E150" s="122"/>
      <c r="F150" s="122"/>
      <c r="G150" s="122"/>
      <c r="H150" s="223"/>
      <c r="I150" s="286"/>
      <c r="J150" s="286"/>
      <c r="K150" s="286"/>
      <c r="L150" s="122"/>
      <c r="M150" s="122"/>
      <c r="N150" s="122"/>
      <c r="O150" s="122"/>
      <c r="P150" s="122"/>
      <c r="Q150" s="263"/>
      <c r="R150" s="162"/>
    </row>
    <row r="151" spans="1:18" ht="38.25">
      <c r="A151" s="12">
        <v>1</v>
      </c>
      <c r="B151" s="213" t="s">
        <v>138</v>
      </c>
      <c r="C151" s="4" t="s">
        <v>92</v>
      </c>
      <c r="D151" s="4" t="s">
        <v>139</v>
      </c>
      <c r="E151" s="140" t="s">
        <v>140</v>
      </c>
      <c r="F151" s="56">
        <v>10</v>
      </c>
      <c r="G151" s="81" t="s">
        <v>12</v>
      </c>
      <c r="H151" s="388"/>
      <c r="I151" s="353"/>
      <c r="J151" s="353"/>
      <c r="K151" s="442"/>
      <c r="L151" s="59"/>
      <c r="M151" s="5">
        <v>0.08</v>
      </c>
      <c r="N151" s="429">
        <f t="shared" ref="N151:N152" si="30">L151*(1+M151)</f>
        <v>0</v>
      </c>
      <c r="O151" s="430">
        <f t="shared" ref="O151:O152" si="31">K151*L151</f>
        <v>0</v>
      </c>
      <c r="P151" s="429">
        <f t="shared" ref="P151:P152" si="32">O151*(1+M151)</f>
        <v>0</v>
      </c>
      <c r="Q151" s="366"/>
      <c r="R151" s="383" t="s">
        <v>264</v>
      </c>
    </row>
    <row r="152" spans="1:18" ht="39" thickBot="1">
      <c r="A152" s="12">
        <v>2</v>
      </c>
      <c r="B152" s="213" t="s">
        <v>138</v>
      </c>
      <c r="C152" s="4" t="s">
        <v>141</v>
      </c>
      <c r="D152" s="4" t="s">
        <v>139</v>
      </c>
      <c r="E152" s="140" t="s">
        <v>142</v>
      </c>
      <c r="F152" s="56">
        <v>30</v>
      </c>
      <c r="G152" s="81" t="s">
        <v>12</v>
      </c>
      <c r="H152" s="388"/>
      <c r="I152" s="353"/>
      <c r="J152" s="353"/>
      <c r="K152" s="442"/>
      <c r="L152" s="59"/>
      <c r="M152" s="5">
        <v>0.08</v>
      </c>
      <c r="N152" s="429">
        <f t="shared" si="30"/>
        <v>0</v>
      </c>
      <c r="O152" s="430">
        <f t="shared" si="31"/>
        <v>0</v>
      </c>
      <c r="P152" s="429">
        <f t="shared" si="32"/>
        <v>0</v>
      </c>
      <c r="Q152" s="366"/>
      <c r="R152" s="383" t="s">
        <v>264</v>
      </c>
    </row>
    <row r="153" spans="1:18" ht="13.5" thickBot="1">
      <c r="A153" s="130"/>
      <c r="B153" s="207" t="str">
        <f>"Zadanie "&amp;COUNTIF($C$9:C153,"=Razem")</f>
        <v>Zadanie 28</v>
      </c>
      <c r="C153" s="104" t="s">
        <v>81</v>
      </c>
      <c r="D153" s="131"/>
      <c r="E153" s="131"/>
      <c r="F153" s="131"/>
      <c r="G153" s="131"/>
      <c r="H153" s="224"/>
      <c r="I153" s="287"/>
      <c r="J153" s="287"/>
      <c r="K153" s="287"/>
      <c r="L153" s="131"/>
      <c r="M153" s="131"/>
      <c r="N153" s="131"/>
      <c r="O153" s="307">
        <f>SUM(O151:O152)</f>
        <v>0</v>
      </c>
      <c r="P153" s="308">
        <f>SUM(P151:P152)</f>
        <v>0</v>
      </c>
      <c r="Q153" s="264"/>
      <c r="R153" s="245"/>
    </row>
    <row r="154" spans="1:18" ht="13.5" thickBot="1">
      <c r="A154" s="2"/>
      <c r="B154" s="89"/>
      <c r="C154" s="2"/>
      <c r="D154" s="2"/>
      <c r="E154" s="2"/>
      <c r="F154" s="2"/>
      <c r="G154" s="2"/>
      <c r="H154" s="1"/>
      <c r="I154" s="285"/>
      <c r="J154" s="285"/>
      <c r="K154" s="285"/>
      <c r="L154" s="2"/>
      <c r="M154" s="2"/>
      <c r="N154" s="2"/>
      <c r="O154" s="2"/>
      <c r="P154" s="2"/>
      <c r="Q154" s="262"/>
      <c r="R154" s="244"/>
    </row>
    <row r="155" spans="1:18" ht="16.5" thickBot="1">
      <c r="A155" s="121" t="str">
        <f>B158</f>
        <v>Zadanie 29</v>
      </c>
      <c r="B155" s="163"/>
      <c r="C155" s="123" t="str">
        <f>B156</f>
        <v>Benralizumab</v>
      </c>
      <c r="D155" s="122"/>
      <c r="E155" s="122"/>
      <c r="F155" s="122"/>
      <c r="G155" s="122"/>
      <c r="H155" s="223"/>
      <c r="I155" s="286"/>
      <c r="J155" s="286"/>
      <c r="K155" s="286"/>
      <c r="L155" s="122"/>
      <c r="M155" s="122"/>
      <c r="N155" s="122"/>
      <c r="O155" s="122"/>
      <c r="P155" s="122"/>
      <c r="Q155" s="263"/>
      <c r="R155" s="162"/>
    </row>
    <row r="156" spans="1:18" ht="25.5">
      <c r="A156" s="12">
        <v>1</v>
      </c>
      <c r="B156" s="213" t="s">
        <v>143</v>
      </c>
      <c r="C156" s="4" t="s">
        <v>92</v>
      </c>
      <c r="D156" s="4" t="s">
        <v>144</v>
      </c>
      <c r="E156" s="140" t="s">
        <v>190</v>
      </c>
      <c r="F156" s="56">
        <v>100</v>
      </c>
      <c r="G156" s="81" t="s">
        <v>12</v>
      </c>
      <c r="H156" s="388"/>
      <c r="I156" s="353"/>
      <c r="J156" s="353"/>
      <c r="K156" s="442"/>
      <c r="L156" s="59"/>
      <c r="M156" s="5">
        <v>0.08</v>
      </c>
      <c r="N156" s="429">
        <f t="shared" ref="N156:N157" si="33">L156*(1+M156)</f>
        <v>0</v>
      </c>
      <c r="O156" s="430">
        <f t="shared" ref="O156:O157" si="34">K156*L156</f>
        <v>0</v>
      </c>
      <c r="P156" s="429">
        <f t="shared" ref="P156:P157" si="35">O156*(1+M156)</f>
        <v>0</v>
      </c>
      <c r="Q156" s="366"/>
      <c r="R156" s="383" t="s">
        <v>264</v>
      </c>
    </row>
    <row r="157" spans="1:18" ht="26.25" thickBot="1">
      <c r="A157" s="12">
        <v>2</v>
      </c>
      <c r="B157" s="213" t="s">
        <v>143</v>
      </c>
      <c r="C157" s="4" t="s">
        <v>191</v>
      </c>
      <c r="D157" s="4" t="s">
        <v>144</v>
      </c>
      <c r="E157" s="141" t="s">
        <v>152</v>
      </c>
      <c r="F157" s="56">
        <v>20</v>
      </c>
      <c r="G157" s="81" t="s">
        <v>12</v>
      </c>
      <c r="H157" s="388"/>
      <c r="I157" s="355"/>
      <c r="J157" s="355"/>
      <c r="K157" s="444"/>
      <c r="L157" s="59"/>
      <c r="M157" s="5">
        <v>0.08</v>
      </c>
      <c r="N157" s="429">
        <f t="shared" si="33"/>
        <v>0</v>
      </c>
      <c r="O157" s="430">
        <f t="shared" si="34"/>
        <v>0</v>
      </c>
      <c r="P157" s="429">
        <f t="shared" si="35"/>
        <v>0</v>
      </c>
      <c r="Q157" s="366"/>
      <c r="R157" s="383" t="s">
        <v>265</v>
      </c>
    </row>
    <row r="158" spans="1:18" ht="13.5" thickBot="1">
      <c r="A158" s="130"/>
      <c r="B158" s="207" t="str">
        <f>"Zadanie "&amp;COUNTIF($C$9:C158,"=Razem")</f>
        <v>Zadanie 29</v>
      </c>
      <c r="C158" s="104" t="s">
        <v>81</v>
      </c>
      <c r="D158" s="131"/>
      <c r="E158" s="131"/>
      <c r="F158" s="131"/>
      <c r="G158" s="131"/>
      <c r="H158" s="224"/>
      <c r="I158" s="287"/>
      <c r="J158" s="287"/>
      <c r="K158" s="287"/>
      <c r="L158" s="131"/>
      <c r="M158" s="131"/>
      <c r="N158" s="131"/>
      <c r="O158" s="307">
        <f>SUM(O156:O157)</f>
        <v>0</v>
      </c>
      <c r="P158" s="308">
        <f>SUM(P156:P157)</f>
        <v>0</v>
      </c>
      <c r="Q158" s="264"/>
      <c r="R158" s="245"/>
    </row>
    <row r="159" spans="1:18" ht="13.5" thickBot="1">
      <c r="A159" s="2"/>
      <c r="B159" s="89"/>
      <c r="C159" s="2"/>
      <c r="D159" s="2"/>
      <c r="E159" s="2"/>
      <c r="F159" s="2"/>
      <c r="G159" s="2"/>
      <c r="H159" s="1"/>
      <c r="I159" s="285"/>
      <c r="J159" s="285"/>
      <c r="K159" s="285"/>
      <c r="L159" s="2"/>
      <c r="M159" s="2"/>
      <c r="N159" s="2"/>
      <c r="O159" s="2"/>
      <c r="P159" s="2"/>
      <c r="Q159" s="262"/>
      <c r="R159" s="244"/>
    </row>
    <row r="160" spans="1:18" ht="16.5" thickBot="1">
      <c r="A160" s="121" t="str">
        <f>B162</f>
        <v>Zadanie 30</v>
      </c>
      <c r="B160" s="163"/>
      <c r="C160" s="123" t="str">
        <f>B161</f>
        <v>Dupilumabum</v>
      </c>
      <c r="D160" s="122"/>
      <c r="E160" s="122"/>
      <c r="F160" s="122"/>
      <c r="G160" s="122"/>
      <c r="H160" s="223"/>
      <c r="I160" s="286"/>
      <c r="J160" s="286"/>
      <c r="K160" s="286"/>
      <c r="L160" s="122"/>
      <c r="M160" s="122"/>
      <c r="N160" s="122"/>
      <c r="O160" s="122"/>
      <c r="P160" s="122"/>
      <c r="Q160" s="263"/>
      <c r="R160" s="162"/>
    </row>
    <row r="161" spans="1:18" ht="57.75" thickBot="1">
      <c r="A161" s="12">
        <v>1</v>
      </c>
      <c r="B161" s="216" t="s">
        <v>171</v>
      </c>
      <c r="C161" s="4" t="s">
        <v>92</v>
      </c>
      <c r="D161" s="4" t="s">
        <v>208</v>
      </c>
      <c r="E161" s="142" t="s">
        <v>172</v>
      </c>
      <c r="F161" s="56">
        <v>40</v>
      </c>
      <c r="G161" s="81" t="s">
        <v>12</v>
      </c>
      <c r="H161" s="388"/>
      <c r="I161" s="353"/>
      <c r="J161" s="353"/>
      <c r="K161" s="442"/>
      <c r="L161" s="59"/>
      <c r="M161" s="5">
        <v>0.08</v>
      </c>
      <c r="N161" s="429">
        <f>L161*(1+M161)</f>
        <v>0</v>
      </c>
      <c r="O161" s="430">
        <f>K161*L161</f>
        <v>0</v>
      </c>
      <c r="P161" s="429">
        <f>O161*(1+M161)</f>
        <v>0</v>
      </c>
      <c r="Q161" s="366"/>
      <c r="R161" s="383" t="s">
        <v>264</v>
      </c>
    </row>
    <row r="162" spans="1:18" ht="13.5" thickBot="1">
      <c r="A162" s="130"/>
      <c r="B162" s="207" t="str">
        <f>"Zadanie "&amp;COUNTIF($C$9:C162,"=Razem")</f>
        <v>Zadanie 30</v>
      </c>
      <c r="C162" s="104" t="s">
        <v>81</v>
      </c>
      <c r="D162" s="131"/>
      <c r="E162" s="131"/>
      <c r="F162" s="131"/>
      <c r="G162" s="131"/>
      <c r="H162" s="224"/>
      <c r="I162" s="287"/>
      <c r="J162" s="287"/>
      <c r="K162" s="287"/>
      <c r="L162" s="131"/>
      <c r="M162" s="131"/>
      <c r="N162" s="131"/>
      <c r="O162" s="307">
        <f>SUM(O161:O161)</f>
        <v>0</v>
      </c>
      <c r="P162" s="308">
        <f>SUM(P161:P161)</f>
        <v>0</v>
      </c>
      <c r="Q162" s="264"/>
      <c r="R162" s="245"/>
    </row>
    <row r="163" spans="1:18" ht="13.5" thickBot="1">
      <c r="A163" s="2"/>
      <c r="B163" s="89"/>
      <c r="C163" s="2"/>
      <c r="D163" s="2"/>
      <c r="E163" s="2"/>
      <c r="F163" s="2"/>
      <c r="G163" s="2"/>
      <c r="H163" s="1"/>
      <c r="I163" s="285"/>
      <c r="J163" s="285"/>
      <c r="K163" s="285"/>
      <c r="L163" s="2"/>
      <c r="M163" s="2"/>
      <c r="N163" s="2"/>
      <c r="O163" s="2"/>
      <c r="P163" s="2"/>
      <c r="Q163" s="262"/>
      <c r="R163" s="244"/>
    </row>
    <row r="164" spans="1:18" ht="16.5" thickBot="1">
      <c r="A164" s="121" t="str">
        <f>B168</f>
        <v>Zadanie 31</v>
      </c>
      <c r="B164" s="163"/>
      <c r="C164" s="123" t="str">
        <f>B165</f>
        <v>Pirfenidonum</v>
      </c>
      <c r="D164" s="122"/>
      <c r="E164" s="122"/>
      <c r="F164" s="122"/>
      <c r="G164" s="122"/>
      <c r="H164" s="223"/>
      <c r="I164" s="286"/>
      <c r="J164" s="286"/>
      <c r="K164" s="286"/>
      <c r="L164" s="122"/>
      <c r="M164" s="122"/>
      <c r="N164" s="122"/>
      <c r="O164" s="122"/>
      <c r="P164" s="122"/>
      <c r="Q164" s="263"/>
      <c r="R164" s="162"/>
    </row>
    <row r="165" spans="1:18" ht="25.5">
      <c r="A165" s="81">
        <v>1</v>
      </c>
      <c r="B165" s="206" t="s">
        <v>145</v>
      </c>
      <c r="C165" s="81" t="s">
        <v>146</v>
      </c>
      <c r="D165" s="81" t="s">
        <v>147</v>
      </c>
      <c r="E165" s="137" t="s">
        <v>148</v>
      </c>
      <c r="F165" s="56">
        <v>2</v>
      </c>
      <c r="G165" s="81" t="s">
        <v>12</v>
      </c>
      <c r="H165" s="388"/>
      <c r="I165" s="347"/>
      <c r="J165" s="347"/>
      <c r="K165" s="437"/>
      <c r="L165" s="59"/>
      <c r="M165" s="51">
        <v>0.08</v>
      </c>
      <c r="N165" s="429">
        <f t="shared" ref="N165:N167" si="36">L165*(1+M165)</f>
        <v>0</v>
      </c>
      <c r="O165" s="430">
        <f t="shared" ref="O165:O167" si="37">K165*L165</f>
        <v>0</v>
      </c>
      <c r="P165" s="429">
        <f t="shared" ref="P165:P167" si="38">O165*(1+M165)</f>
        <v>0</v>
      </c>
      <c r="Q165" s="367"/>
      <c r="R165" s="378" t="s">
        <v>266</v>
      </c>
    </row>
    <row r="166" spans="1:18" ht="25.5">
      <c r="A166" s="81">
        <v>2</v>
      </c>
      <c r="B166" s="206" t="s">
        <v>145</v>
      </c>
      <c r="C166" s="81" t="s">
        <v>146</v>
      </c>
      <c r="D166" s="81" t="s">
        <v>147</v>
      </c>
      <c r="E166" s="50" t="s">
        <v>149</v>
      </c>
      <c r="F166" s="56">
        <v>2</v>
      </c>
      <c r="G166" s="81" t="s">
        <v>12</v>
      </c>
      <c r="H166" s="388"/>
      <c r="I166" s="347"/>
      <c r="J166" s="347"/>
      <c r="K166" s="437"/>
      <c r="L166" s="59"/>
      <c r="M166" s="57">
        <v>0.08</v>
      </c>
      <c r="N166" s="429">
        <f t="shared" si="36"/>
        <v>0</v>
      </c>
      <c r="O166" s="430">
        <f t="shared" si="37"/>
        <v>0</v>
      </c>
      <c r="P166" s="429">
        <f t="shared" si="38"/>
        <v>0</v>
      </c>
      <c r="Q166" s="367"/>
      <c r="R166" s="378" t="s">
        <v>266</v>
      </c>
    </row>
    <row r="167" spans="1:18" ht="26.25" thickBot="1">
      <c r="A167" s="81">
        <v>3</v>
      </c>
      <c r="B167" s="206" t="s">
        <v>145</v>
      </c>
      <c r="C167" s="81" t="s">
        <v>146</v>
      </c>
      <c r="D167" s="81" t="s">
        <v>150</v>
      </c>
      <c r="E167" s="50" t="s">
        <v>151</v>
      </c>
      <c r="F167" s="56">
        <v>50</v>
      </c>
      <c r="G167" s="81" t="s">
        <v>12</v>
      </c>
      <c r="H167" s="388"/>
      <c r="I167" s="347"/>
      <c r="J167" s="347"/>
      <c r="K167" s="437"/>
      <c r="L167" s="59"/>
      <c r="M167" s="57">
        <v>0.08</v>
      </c>
      <c r="N167" s="429">
        <f t="shared" si="36"/>
        <v>0</v>
      </c>
      <c r="O167" s="430">
        <f t="shared" si="37"/>
        <v>0</v>
      </c>
      <c r="P167" s="429">
        <f t="shared" si="38"/>
        <v>0</v>
      </c>
      <c r="Q167" s="367"/>
      <c r="R167" s="378" t="s">
        <v>266</v>
      </c>
    </row>
    <row r="168" spans="1:18" ht="13.5" thickBot="1">
      <c r="A168" s="130"/>
      <c r="B168" s="207" t="str">
        <f>"Zadanie "&amp;COUNTIF($C$9:C168,"=Razem")</f>
        <v>Zadanie 31</v>
      </c>
      <c r="C168" s="104" t="s">
        <v>81</v>
      </c>
      <c r="D168" s="131"/>
      <c r="E168" s="131"/>
      <c r="F168" s="131"/>
      <c r="G168" s="131"/>
      <c r="H168" s="224"/>
      <c r="I168" s="287"/>
      <c r="J168" s="287"/>
      <c r="K168" s="287"/>
      <c r="L168" s="131"/>
      <c r="M168" s="131"/>
      <c r="N168" s="131"/>
      <c r="O168" s="307">
        <f>SUM(O165:O167)</f>
        <v>0</v>
      </c>
      <c r="P168" s="308">
        <f>SUM(P165:P167)</f>
        <v>0</v>
      </c>
      <c r="Q168" s="264"/>
      <c r="R168" s="245"/>
    </row>
    <row r="169" spans="1:18">
      <c r="A169" s="2"/>
      <c r="B169" s="89"/>
      <c r="C169" s="2"/>
      <c r="D169" s="2"/>
      <c r="E169" s="2"/>
      <c r="F169" s="2"/>
      <c r="G169" s="2"/>
      <c r="H169" s="1"/>
      <c r="I169" s="285"/>
      <c r="J169" s="285"/>
      <c r="K169" s="285"/>
      <c r="L169" s="2"/>
      <c r="M169" s="2"/>
      <c r="N169" s="2"/>
      <c r="O169" s="2"/>
      <c r="P169" s="2"/>
      <c r="Q169" s="262"/>
      <c r="R169" s="244"/>
    </row>
    <row r="170" spans="1:18" ht="18">
      <c r="A170" s="166"/>
      <c r="B170" s="167" t="s">
        <v>237</v>
      </c>
      <c r="C170" s="166"/>
      <c r="D170" s="166"/>
      <c r="E170" s="166"/>
      <c r="F170" s="166"/>
      <c r="G170" s="166"/>
      <c r="H170" s="221"/>
      <c r="I170" s="281"/>
      <c r="J170" s="281"/>
      <c r="K170" s="281"/>
      <c r="L170" s="166"/>
      <c r="M170" s="166"/>
      <c r="N170" s="166"/>
      <c r="O170" s="166"/>
      <c r="P170" s="166"/>
      <c r="Q170" s="260"/>
      <c r="R170" s="240"/>
    </row>
    <row r="171" spans="1:18" ht="20.25">
      <c r="A171" s="196" t="s">
        <v>220</v>
      </c>
      <c r="B171" s="197" t="s">
        <v>360</v>
      </c>
      <c r="C171" s="342" t="s">
        <v>361</v>
      </c>
      <c r="D171" s="198"/>
      <c r="E171" s="198"/>
      <c r="F171" s="198"/>
      <c r="G171" s="198"/>
      <c r="H171" s="231"/>
      <c r="I171" s="296"/>
      <c r="J171" s="296"/>
      <c r="K171" s="296"/>
      <c r="L171" s="198"/>
      <c r="M171" s="198"/>
      <c r="N171" s="198"/>
      <c r="O171" s="198"/>
      <c r="P171" s="198"/>
      <c r="Q171" s="274"/>
      <c r="R171" s="253"/>
    </row>
    <row r="172" spans="1:18" ht="20.25">
      <c r="A172" s="196" t="s">
        <v>296</v>
      </c>
      <c r="B172" s="197" t="s">
        <v>362</v>
      </c>
      <c r="C172" s="342" t="s">
        <v>363</v>
      </c>
      <c r="D172" s="198"/>
      <c r="E172" s="198"/>
      <c r="F172" s="198"/>
      <c r="G172" s="198"/>
      <c r="H172" s="231"/>
      <c r="I172" s="296"/>
      <c r="J172" s="296"/>
      <c r="K172" s="296"/>
      <c r="L172" s="198"/>
      <c r="M172" s="198"/>
      <c r="N172" s="198"/>
      <c r="O172" s="198"/>
      <c r="P172" s="198"/>
      <c r="Q172" s="274"/>
      <c r="R172" s="253"/>
    </row>
    <row r="173" spans="1:18" ht="18.75" thickBot="1">
      <c r="A173" s="124"/>
      <c r="B173" s="125"/>
      <c r="C173" s="2"/>
      <c r="D173" s="2"/>
      <c r="E173" s="2"/>
      <c r="F173" s="2"/>
      <c r="G173" s="2"/>
      <c r="H173" s="1"/>
      <c r="I173" s="285"/>
      <c r="J173" s="285"/>
      <c r="K173" s="285"/>
      <c r="L173" s="2"/>
      <c r="M173" s="2"/>
      <c r="N173" s="2"/>
      <c r="O173" s="2"/>
      <c r="P173" s="2"/>
      <c r="Q173" s="262"/>
      <c r="R173" s="244"/>
    </row>
    <row r="174" spans="1:18" ht="16.5" thickBot="1">
      <c r="A174" s="121" t="str">
        <f>B178</f>
        <v>Zadanie 32</v>
      </c>
      <c r="B174" s="163"/>
      <c r="C174" s="123" t="str">
        <f>B175</f>
        <v xml:space="preserve">Cinacalcetum </v>
      </c>
      <c r="D174" s="122"/>
      <c r="E174" s="122"/>
      <c r="F174" s="122"/>
      <c r="G174" s="122"/>
      <c r="H174" s="223"/>
      <c r="I174" s="286"/>
      <c r="J174" s="286"/>
      <c r="K174" s="286"/>
      <c r="L174" s="122"/>
      <c r="M174" s="122"/>
      <c r="N174" s="122"/>
      <c r="O174" s="122"/>
      <c r="P174" s="122"/>
      <c r="Q174" s="263"/>
      <c r="R174" s="162"/>
    </row>
    <row r="175" spans="1:18">
      <c r="A175" s="81">
        <v>1</v>
      </c>
      <c r="B175" s="206" t="s">
        <v>99</v>
      </c>
      <c r="C175" s="81" t="s">
        <v>100</v>
      </c>
      <c r="D175" s="81" t="s">
        <v>82</v>
      </c>
      <c r="E175" s="137" t="s">
        <v>101</v>
      </c>
      <c r="F175" s="56">
        <v>100</v>
      </c>
      <c r="G175" s="81" t="s">
        <v>12</v>
      </c>
      <c r="H175" s="388"/>
      <c r="I175" s="347"/>
      <c r="J175" s="347"/>
      <c r="K175" s="437"/>
      <c r="L175" s="59"/>
      <c r="M175" s="51">
        <v>0.08</v>
      </c>
      <c r="N175" s="429">
        <f t="shared" ref="N175:N177" si="39">L175*(1+M175)</f>
        <v>0</v>
      </c>
      <c r="O175" s="430">
        <f t="shared" ref="O175:O177" si="40">K175*L175</f>
        <v>0</v>
      </c>
      <c r="P175" s="429">
        <f t="shared" ref="P175:P177" si="41">O175*(1+M175)</f>
        <v>0</v>
      </c>
      <c r="Q175" s="367"/>
      <c r="R175" s="378" t="s">
        <v>267</v>
      </c>
    </row>
    <row r="176" spans="1:18">
      <c r="A176" s="81">
        <v>2</v>
      </c>
      <c r="B176" s="206" t="s">
        <v>99</v>
      </c>
      <c r="C176" s="81" t="s">
        <v>100</v>
      </c>
      <c r="D176" s="81" t="s">
        <v>83</v>
      </c>
      <c r="E176" s="137" t="s">
        <v>101</v>
      </c>
      <c r="F176" s="56">
        <v>20</v>
      </c>
      <c r="G176" s="81" t="s">
        <v>12</v>
      </c>
      <c r="H176" s="388"/>
      <c r="I176" s="347"/>
      <c r="J176" s="347"/>
      <c r="K176" s="437"/>
      <c r="L176" s="59"/>
      <c r="M176" s="51">
        <v>0.08</v>
      </c>
      <c r="N176" s="429">
        <f t="shared" si="39"/>
        <v>0</v>
      </c>
      <c r="O176" s="430">
        <f t="shared" si="40"/>
        <v>0</v>
      </c>
      <c r="P176" s="429">
        <f t="shared" si="41"/>
        <v>0</v>
      </c>
      <c r="Q176" s="367"/>
      <c r="R176" s="378" t="s">
        <v>267</v>
      </c>
    </row>
    <row r="177" spans="1:18" ht="13.5" thickBot="1">
      <c r="A177" s="81">
        <v>3</v>
      </c>
      <c r="B177" s="206" t="s">
        <v>99</v>
      </c>
      <c r="C177" s="81" t="s">
        <v>100</v>
      </c>
      <c r="D177" s="81" t="s">
        <v>84</v>
      </c>
      <c r="E177" s="137" t="s">
        <v>101</v>
      </c>
      <c r="F177" s="56">
        <v>60</v>
      </c>
      <c r="G177" s="81" t="s">
        <v>12</v>
      </c>
      <c r="H177" s="388"/>
      <c r="I177" s="347"/>
      <c r="J177" s="347"/>
      <c r="K177" s="437"/>
      <c r="L177" s="59"/>
      <c r="M177" s="57">
        <v>0.08</v>
      </c>
      <c r="N177" s="429">
        <f t="shared" si="39"/>
        <v>0</v>
      </c>
      <c r="O177" s="430">
        <f t="shared" si="40"/>
        <v>0</v>
      </c>
      <c r="P177" s="429">
        <f t="shared" si="41"/>
        <v>0</v>
      </c>
      <c r="Q177" s="367"/>
      <c r="R177" s="378" t="s">
        <v>267</v>
      </c>
    </row>
    <row r="178" spans="1:18" ht="13.5" thickBot="1">
      <c r="A178" s="130"/>
      <c r="B178" s="207" t="str">
        <f>"Zadanie "&amp;COUNTIF($C$9:C178,"=Razem")</f>
        <v>Zadanie 32</v>
      </c>
      <c r="C178" s="104" t="s">
        <v>81</v>
      </c>
      <c r="D178" s="131"/>
      <c r="E178" s="131"/>
      <c r="F178" s="131"/>
      <c r="G178" s="131"/>
      <c r="H178" s="224"/>
      <c r="I178" s="287"/>
      <c r="J178" s="287"/>
      <c r="K178" s="287"/>
      <c r="L178" s="131"/>
      <c r="M178" s="131"/>
      <c r="N178" s="131"/>
      <c r="O178" s="307">
        <f>SUM(O175:O177)</f>
        <v>0</v>
      </c>
      <c r="P178" s="308">
        <f>SUM(P175:P177)</f>
        <v>0</v>
      </c>
      <c r="Q178" s="264"/>
      <c r="R178" s="245"/>
    </row>
    <row r="179" spans="1:18">
      <c r="A179" s="2"/>
      <c r="B179" s="89"/>
      <c r="C179" s="2"/>
      <c r="D179" s="2"/>
      <c r="E179" s="2"/>
      <c r="F179" s="2"/>
      <c r="G179" s="2"/>
      <c r="H179" s="1"/>
      <c r="I179" s="285"/>
      <c r="J179" s="285"/>
      <c r="K179" s="285"/>
      <c r="L179" s="2"/>
      <c r="M179" s="2"/>
      <c r="N179" s="2"/>
      <c r="O179" s="2"/>
      <c r="P179" s="2"/>
      <c r="Q179" s="262"/>
      <c r="R179" s="244"/>
    </row>
    <row r="180" spans="1:18">
      <c r="A180" s="2"/>
      <c r="B180" s="89"/>
      <c r="C180" s="2"/>
      <c r="D180" s="2"/>
      <c r="E180" s="2"/>
      <c r="F180" s="2"/>
      <c r="G180" s="2"/>
      <c r="H180" s="1"/>
      <c r="I180" s="1"/>
      <c r="J180" s="1"/>
      <c r="K180" s="1"/>
      <c r="L180" s="2"/>
      <c r="M180" s="2"/>
      <c r="N180" s="2"/>
      <c r="O180" s="2"/>
      <c r="P180" s="2"/>
      <c r="Q180" s="262"/>
      <c r="R180" s="244"/>
    </row>
    <row r="181" spans="1:18">
      <c r="A181" s="89"/>
      <c r="B181" s="209"/>
      <c r="C181" s="64"/>
      <c r="D181" s="138"/>
      <c r="E181" s="138"/>
      <c r="F181" s="138"/>
      <c r="G181" s="138"/>
      <c r="H181" s="180"/>
      <c r="I181" s="289"/>
      <c r="J181" s="289"/>
      <c r="K181" s="289"/>
      <c r="L181" s="138"/>
      <c r="M181" s="138"/>
      <c r="N181" s="138"/>
      <c r="O181" s="135"/>
      <c r="P181" s="136"/>
      <c r="Q181" s="266"/>
      <c r="R181" s="247"/>
    </row>
    <row r="182" spans="1:18">
      <c r="A182" s="89"/>
      <c r="B182" s="209"/>
      <c r="C182" s="64"/>
      <c r="D182" s="138"/>
      <c r="E182" s="138"/>
      <c r="F182" s="138"/>
      <c r="G182" s="138"/>
      <c r="H182" s="180"/>
      <c r="I182" s="289"/>
      <c r="J182" s="289"/>
      <c r="K182" s="289"/>
      <c r="L182" s="138"/>
      <c r="M182" s="138"/>
      <c r="N182" s="138"/>
      <c r="O182" s="135"/>
      <c r="P182" s="136"/>
      <c r="Q182" s="266"/>
      <c r="R182" s="247"/>
    </row>
    <row r="183" spans="1:18" ht="18">
      <c r="A183" s="166"/>
      <c r="B183" s="167" t="s">
        <v>238</v>
      </c>
      <c r="C183" s="166"/>
      <c r="D183" s="166"/>
      <c r="E183" s="166"/>
      <c r="F183" s="166"/>
      <c r="G183" s="166"/>
      <c r="H183" s="221"/>
      <c r="I183" s="281"/>
      <c r="J183" s="281"/>
      <c r="K183" s="281"/>
      <c r="L183" s="166"/>
      <c r="M183" s="166"/>
      <c r="N183" s="166"/>
      <c r="O183" s="166"/>
      <c r="P183" s="166"/>
      <c r="Q183" s="260"/>
      <c r="R183" s="240"/>
    </row>
    <row r="184" spans="1:18" ht="18">
      <c r="A184" s="199" t="s">
        <v>233</v>
      </c>
      <c r="B184" s="200" t="s">
        <v>364</v>
      </c>
      <c r="C184" s="200" t="s">
        <v>365</v>
      </c>
      <c r="D184" s="200"/>
      <c r="E184" s="200"/>
      <c r="F184" s="200"/>
      <c r="G184" s="200"/>
      <c r="H184" s="205"/>
      <c r="I184" s="297"/>
      <c r="J184" s="297"/>
      <c r="K184" s="297"/>
      <c r="L184" s="200"/>
      <c r="M184" s="200"/>
      <c r="N184" s="200"/>
      <c r="O184" s="200"/>
      <c r="P184" s="200"/>
      <c r="Q184" s="275"/>
      <c r="R184" s="205"/>
    </row>
    <row r="185" spans="1:18" ht="18">
      <c r="A185" s="199" t="s">
        <v>231</v>
      </c>
      <c r="B185" s="200" t="s">
        <v>366</v>
      </c>
      <c r="C185" s="200" t="s">
        <v>367</v>
      </c>
      <c r="D185" s="200"/>
      <c r="E185" s="200"/>
      <c r="F185" s="200"/>
      <c r="G185" s="200"/>
      <c r="H185" s="205"/>
      <c r="I185" s="297"/>
      <c r="J185" s="297"/>
      <c r="K185" s="297"/>
      <c r="L185" s="200"/>
      <c r="M185" s="200"/>
      <c r="N185" s="200"/>
      <c r="O185" s="200"/>
      <c r="P185" s="200"/>
      <c r="Q185" s="275"/>
      <c r="R185" s="205"/>
    </row>
    <row r="186" spans="1:18" ht="18">
      <c r="A186" s="199" t="s">
        <v>222</v>
      </c>
      <c r="B186" s="200" t="s">
        <v>368</v>
      </c>
      <c r="C186" s="200" t="s">
        <v>369</v>
      </c>
      <c r="D186" s="200"/>
      <c r="E186" s="200"/>
      <c r="F186" s="200"/>
      <c r="G186" s="200"/>
      <c r="H186" s="205"/>
      <c r="I186" s="297"/>
      <c r="J186" s="297"/>
      <c r="K186" s="297"/>
      <c r="L186" s="200"/>
      <c r="M186" s="200"/>
      <c r="N186" s="200"/>
      <c r="O186" s="200"/>
      <c r="P186" s="200"/>
      <c r="Q186" s="275"/>
      <c r="R186" s="205"/>
    </row>
    <row r="187" spans="1:18" ht="18">
      <c r="A187" s="199" t="s">
        <v>289</v>
      </c>
      <c r="B187" s="200" t="s">
        <v>370</v>
      </c>
      <c r="C187" s="200" t="s">
        <v>371</v>
      </c>
      <c r="D187" s="200"/>
      <c r="E187" s="200"/>
      <c r="F187" s="200"/>
      <c r="G187" s="200"/>
      <c r="H187" s="205"/>
      <c r="I187" s="297"/>
      <c r="J187" s="297"/>
      <c r="K187" s="297"/>
      <c r="L187" s="200"/>
      <c r="M187" s="200"/>
      <c r="N187" s="200"/>
      <c r="O187" s="200"/>
      <c r="P187" s="200"/>
      <c r="Q187" s="275"/>
      <c r="R187" s="205"/>
    </row>
    <row r="188" spans="1:18" ht="18">
      <c r="A188" s="199" t="s">
        <v>225</v>
      </c>
      <c r="B188" s="200" t="s">
        <v>372</v>
      </c>
      <c r="C188" s="200" t="s">
        <v>373</v>
      </c>
      <c r="D188" s="200"/>
      <c r="E188" s="200"/>
      <c r="F188" s="200"/>
      <c r="G188" s="200"/>
      <c r="H188" s="205"/>
      <c r="I188" s="297"/>
      <c r="J188" s="297"/>
      <c r="K188" s="297"/>
      <c r="L188" s="200"/>
      <c r="M188" s="200"/>
      <c r="N188" s="200"/>
      <c r="O188" s="200"/>
      <c r="P188" s="200"/>
      <c r="Q188" s="275"/>
      <c r="R188" s="205"/>
    </row>
    <row r="189" spans="1:18" ht="13.5" thickBot="1">
      <c r="A189" s="2"/>
      <c r="B189" s="89"/>
      <c r="C189" s="2"/>
      <c r="D189" s="2"/>
      <c r="E189" s="2"/>
      <c r="F189" s="2"/>
      <c r="G189" s="2"/>
      <c r="H189" s="1"/>
      <c r="I189" s="285"/>
      <c r="J189" s="285"/>
      <c r="K189" s="285"/>
      <c r="L189" s="2"/>
      <c r="M189" s="2"/>
      <c r="N189" s="2"/>
      <c r="O189" s="2"/>
      <c r="P189" s="2"/>
      <c r="Q189" s="262"/>
      <c r="R189" s="244"/>
    </row>
    <row r="190" spans="1:18" ht="16.5" thickBot="1">
      <c r="A190" s="121" t="str">
        <f>B192</f>
        <v>Zadanie 33</v>
      </c>
      <c r="B190" s="163"/>
      <c r="C190" s="123" t="str">
        <f>B191</f>
        <v>Obinutuzumabum - koncentrat do sporządzania roztworu do infuzji</v>
      </c>
      <c r="D190" s="122"/>
      <c r="E190" s="122"/>
      <c r="F190" s="122"/>
      <c r="G190" s="122"/>
      <c r="H190" s="223"/>
      <c r="I190" s="286"/>
      <c r="J190" s="286"/>
      <c r="K190" s="286"/>
      <c r="L190" s="286"/>
      <c r="M190" s="286"/>
      <c r="N190" s="286"/>
      <c r="O190" s="286"/>
      <c r="P190" s="286"/>
      <c r="Q190" s="286"/>
      <c r="R190" s="286"/>
    </row>
    <row r="191" spans="1:18" ht="39" thickBot="1">
      <c r="A191" s="13">
        <v>1</v>
      </c>
      <c r="B191" s="218" t="s">
        <v>70</v>
      </c>
      <c r="C191" s="15" t="s">
        <v>27</v>
      </c>
      <c r="D191" s="16" t="s">
        <v>71</v>
      </c>
      <c r="E191" s="17">
        <v>1</v>
      </c>
      <c r="F191" s="338">
        <v>20</v>
      </c>
      <c r="G191" s="81" t="s">
        <v>12</v>
      </c>
      <c r="H191" s="388"/>
      <c r="I191" s="392"/>
      <c r="J191" s="356"/>
      <c r="K191" s="445"/>
      <c r="L191" s="59"/>
      <c r="M191" s="14">
        <v>0.08</v>
      </c>
      <c r="N191" s="429">
        <f>L191*(1+M191)</f>
        <v>0</v>
      </c>
      <c r="O191" s="430">
        <f>K191*L191</f>
        <v>0</v>
      </c>
      <c r="P191" s="429">
        <f>O191*(1+M191)</f>
        <v>0</v>
      </c>
      <c r="Q191" s="371"/>
      <c r="R191" s="384" t="s">
        <v>72</v>
      </c>
    </row>
    <row r="192" spans="1:18" ht="13.5" thickBot="1">
      <c r="A192" s="130"/>
      <c r="B192" s="207" t="str">
        <f>"Zadanie "&amp;COUNTIF($C$8:C192,"=Razem")</f>
        <v>Zadanie 33</v>
      </c>
      <c r="C192" s="104" t="s">
        <v>81</v>
      </c>
      <c r="D192" s="131"/>
      <c r="E192" s="131"/>
      <c r="F192" s="131"/>
      <c r="G192" s="131"/>
      <c r="H192" s="224"/>
      <c r="I192" s="287"/>
      <c r="J192" s="287"/>
      <c r="K192" s="287"/>
      <c r="L192" s="287"/>
      <c r="M192" s="287"/>
      <c r="N192" s="287"/>
      <c r="O192" s="307">
        <f>SUM(O191)</f>
        <v>0</v>
      </c>
      <c r="P192" s="308">
        <f>SUM(P191)</f>
        <v>0</v>
      </c>
      <c r="Q192" s="264"/>
      <c r="R192" s="245"/>
    </row>
    <row r="193" spans="1:18" ht="13.5" thickBot="1">
      <c r="A193" s="89"/>
      <c r="B193" s="209"/>
      <c r="C193" s="64"/>
      <c r="D193" s="138"/>
      <c r="E193" s="138"/>
      <c r="F193" s="138"/>
      <c r="G193" s="138"/>
      <c r="H193" s="180"/>
      <c r="I193" s="289"/>
      <c r="J193" s="289"/>
      <c r="K193" s="289"/>
      <c r="L193" s="138"/>
      <c r="M193" s="138"/>
      <c r="N193" s="138"/>
      <c r="O193" s="135"/>
      <c r="P193" s="136"/>
      <c r="Q193" s="266"/>
      <c r="R193" s="247"/>
    </row>
    <row r="194" spans="1:18" ht="16.5" thickBot="1">
      <c r="A194" s="121" t="str">
        <f>B200</f>
        <v>Zadanie 34</v>
      </c>
      <c r="B194" s="163"/>
      <c r="C194" s="123" t="str">
        <f>B195</f>
        <v>Venetoclaxum</v>
      </c>
      <c r="D194" s="122"/>
      <c r="E194" s="122"/>
      <c r="F194" s="148"/>
      <c r="G194" s="122"/>
      <c r="H194" s="223"/>
      <c r="I194" s="286"/>
      <c r="J194" s="286"/>
      <c r="K194" s="286"/>
      <c r="L194" s="286"/>
      <c r="M194" s="286"/>
      <c r="N194" s="286"/>
      <c r="O194" s="286"/>
      <c r="P194" s="286"/>
      <c r="Q194" s="286"/>
      <c r="R194" s="286"/>
    </row>
    <row r="195" spans="1:18">
      <c r="A195" s="19">
        <v>1</v>
      </c>
      <c r="B195" s="217" t="s">
        <v>73</v>
      </c>
      <c r="C195" s="19" t="s">
        <v>74</v>
      </c>
      <c r="D195" s="19" t="s">
        <v>23</v>
      </c>
      <c r="E195" s="201">
        <v>14</v>
      </c>
      <c r="F195" s="334">
        <v>6</v>
      </c>
      <c r="G195" s="81" t="s">
        <v>12</v>
      </c>
      <c r="H195" s="388"/>
      <c r="I195" s="393"/>
      <c r="J195" s="357"/>
      <c r="K195" s="446"/>
      <c r="L195" s="59"/>
      <c r="M195" s="20">
        <v>0.08</v>
      </c>
      <c r="N195" s="429">
        <f t="shared" ref="N195:N199" si="42">L195*(1+M195)</f>
        <v>0</v>
      </c>
      <c r="O195" s="430">
        <f t="shared" ref="O195:O199" si="43">K195*L195</f>
        <v>0</v>
      </c>
      <c r="P195" s="429">
        <f t="shared" ref="P195:P199" si="44">O195*(1+M195)</f>
        <v>0</v>
      </c>
      <c r="Q195" s="372"/>
      <c r="R195" s="378" t="s">
        <v>75</v>
      </c>
    </row>
    <row r="196" spans="1:18">
      <c r="A196" s="21">
        <v>2</v>
      </c>
      <c r="B196" s="217" t="s">
        <v>73</v>
      </c>
      <c r="C196" s="19" t="s">
        <v>74</v>
      </c>
      <c r="D196" s="21" t="s">
        <v>16</v>
      </c>
      <c r="E196" s="202">
        <v>7</v>
      </c>
      <c r="F196" s="334">
        <v>6</v>
      </c>
      <c r="G196" s="81" t="s">
        <v>12</v>
      </c>
      <c r="H196" s="388"/>
      <c r="I196" s="394"/>
      <c r="J196" s="357"/>
      <c r="K196" s="446"/>
      <c r="L196" s="59"/>
      <c r="M196" s="23">
        <v>0.08</v>
      </c>
      <c r="N196" s="429">
        <f t="shared" si="42"/>
        <v>0</v>
      </c>
      <c r="O196" s="430">
        <f t="shared" si="43"/>
        <v>0</v>
      </c>
      <c r="P196" s="429">
        <f t="shared" si="44"/>
        <v>0</v>
      </c>
      <c r="Q196" s="372"/>
      <c r="R196" s="378" t="s">
        <v>75</v>
      </c>
    </row>
    <row r="197" spans="1:18">
      <c r="A197" s="21">
        <v>3</v>
      </c>
      <c r="B197" s="217" t="s">
        <v>73</v>
      </c>
      <c r="C197" s="19" t="s">
        <v>74</v>
      </c>
      <c r="D197" s="21" t="s">
        <v>13</v>
      </c>
      <c r="E197" s="202">
        <v>112</v>
      </c>
      <c r="F197" s="334">
        <v>36</v>
      </c>
      <c r="G197" s="81" t="s">
        <v>12</v>
      </c>
      <c r="H197" s="388"/>
      <c r="I197" s="394"/>
      <c r="J197" s="357"/>
      <c r="K197" s="446"/>
      <c r="L197" s="59"/>
      <c r="M197" s="23">
        <v>0.08</v>
      </c>
      <c r="N197" s="429">
        <f t="shared" si="42"/>
        <v>0</v>
      </c>
      <c r="O197" s="430">
        <f t="shared" si="43"/>
        <v>0</v>
      </c>
      <c r="P197" s="429">
        <f t="shared" si="44"/>
        <v>0</v>
      </c>
      <c r="Q197" s="372"/>
      <c r="R197" s="378" t="s">
        <v>75</v>
      </c>
    </row>
    <row r="198" spans="1:18">
      <c r="A198" s="19">
        <v>4</v>
      </c>
      <c r="B198" s="217" t="s">
        <v>73</v>
      </c>
      <c r="C198" s="19" t="s">
        <v>74</v>
      </c>
      <c r="D198" s="21" t="s">
        <v>13</v>
      </c>
      <c r="E198" s="202">
        <v>7</v>
      </c>
      <c r="F198" s="334">
        <v>6</v>
      </c>
      <c r="G198" s="81" t="s">
        <v>12</v>
      </c>
      <c r="H198" s="388"/>
      <c r="I198" s="394"/>
      <c r="J198" s="357"/>
      <c r="K198" s="446"/>
      <c r="L198" s="59"/>
      <c r="M198" s="23">
        <v>0.08</v>
      </c>
      <c r="N198" s="429">
        <f t="shared" si="42"/>
        <v>0</v>
      </c>
      <c r="O198" s="430">
        <f t="shared" si="43"/>
        <v>0</v>
      </c>
      <c r="P198" s="429">
        <f t="shared" si="44"/>
        <v>0</v>
      </c>
      <c r="Q198" s="373"/>
      <c r="R198" s="378" t="s">
        <v>75</v>
      </c>
    </row>
    <row r="199" spans="1:18" ht="13.5" thickBot="1">
      <c r="A199" s="21">
        <v>5</v>
      </c>
      <c r="B199" s="217" t="s">
        <v>73</v>
      </c>
      <c r="C199" s="19" t="s">
        <v>74</v>
      </c>
      <c r="D199" s="21" t="s">
        <v>13</v>
      </c>
      <c r="E199" s="202">
        <v>14</v>
      </c>
      <c r="F199" s="334">
        <v>6</v>
      </c>
      <c r="G199" s="81" t="s">
        <v>12</v>
      </c>
      <c r="H199" s="388"/>
      <c r="I199" s="394"/>
      <c r="J199" s="357"/>
      <c r="K199" s="446"/>
      <c r="L199" s="59"/>
      <c r="M199" s="23">
        <v>0.08</v>
      </c>
      <c r="N199" s="429">
        <f t="shared" si="42"/>
        <v>0</v>
      </c>
      <c r="O199" s="430">
        <f t="shared" si="43"/>
        <v>0</v>
      </c>
      <c r="P199" s="429">
        <f t="shared" si="44"/>
        <v>0</v>
      </c>
      <c r="Q199" s="373"/>
      <c r="R199" s="378" t="s">
        <v>75</v>
      </c>
    </row>
    <row r="200" spans="1:18" ht="13.5" thickBot="1">
      <c r="A200" s="130"/>
      <c r="B200" s="207" t="str">
        <f>"Zadanie "&amp;COUNTIF($C$8:C200,"=Razem")</f>
        <v>Zadanie 34</v>
      </c>
      <c r="C200" s="104" t="s">
        <v>81</v>
      </c>
      <c r="D200" s="131"/>
      <c r="E200" s="131"/>
      <c r="F200" s="154"/>
      <c r="G200" s="131"/>
      <c r="H200" s="224"/>
      <c r="I200" s="287"/>
      <c r="J200" s="287"/>
      <c r="K200" s="287"/>
      <c r="L200" s="287"/>
      <c r="M200" s="287"/>
      <c r="N200" s="287"/>
      <c r="O200" s="307">
        <f>SUM(O195:O199)</f>
        <v>0</v>
      </c>
      <c r="P200" s="308">
        <f>SUM(P195:P199)</f>
        <v>0</v>
      </c>
      <c r="Q200" s="264"/>
      <c r="R200" s="245"/>
    </row>
    <row r="201" spans="1:18" ht="13.5" thickBot="1">
      <c r="A201" s="2"/>
      <c r="B201" s="89"/>
      <c r="C201" s="2"/>
      <c r="D201" s="2"/>
      <c r="E201" s="2"/>
      <c r="F201" s="2"/>
      <c r="G201" s="2"/>
      <c r="H201" s="1"/>
      <c r="I201" s="285"/>
      <c r="J201" s="285"/>
      <c r="K201" s="285"/>
      <c r="L201" s="2"/>
      <c r="M201" s="2"/>
      <c r="N201" s="2"/>
      <c r="O201" s="2"/>
      <c r="P201" s="2"/>
      <c r="Q201" s="262"/>
      <c r="R201" s="244"/>
    </row>
    <row r="202" spans="1:18" ht="16.5" thickBot="1">
      <c r="A202" s="121" t="str">
        <f>B204</f>
        <v>Zadanie 35</v>
      </c>
      <c r="B202" s="163"/>
      <c r="C202" s="123" t="str">
        <f>B203</f>
        <v>Denosumab</v>
      </c>
      <c r="D202" s="122"/>
      <c r="E202" s="122"/>
      <c r="F202" s="122"/>
      <c r="G202" s="122"/>
      <c r="H202" s="223"/>
      <c r="I202" s="286"/>
      <c r="J202" s="286"/>
      <c r="K202" s="286"/>
      <c r="L202" s="122"/>
      <c r="M202" s="122"/>
      <c r="N202" s="122"/>
      <c r="O202" s="122"/>
      <c r="P202" s="122"/>
      <c r="Q202" s="263"/>
      <c r="R202" s="162"/>
    </row>
    <row r="203" spans="1:18" ht="26.25" thickBot="1">
      <c r="A203" s="81">
        <v>1</v>
      </c>
      <c r="B203" s="206" t="s">
        <v>179</v>
      </c>
      <c r="C203" s="81" t="s">
        <v>77</v>
      </c>
      <c r="D203" s="81" t="s">
        <v>181</v>
      </c>
      <c r="E203" s="50" t="s">
        <v>180</v>
      </c>
      <c r="F203" s="338">
        <v>40</v>
      </c>
      <c r="G203" s="81" t="s">
        <v>12</v>
      </c>
      <c r="H203" s="388"/>
      <c r="I203" s="358"/>
      <c r="J203" s="358"/>
      <c r="K203" s="447"/>
      <c r="L203" s="59"/>
      <c r="M203" s="51">
        <v>0.08</v>
      </c>
      <c r="N203" s="429">
        <f>L203*(1+M203)</f>
        <v>0</v>
      </c>
      <c r="O203" s="430">
        <f>K203*L203</f>
        <v>0</v>
      </c>
      <c r="P203" s="429">
        <f>O203*(1+M203)</f>
        <v>0</v>
      </c>
      <c r="Q203" s="374"/>
      <c r="R203" s="378" t="s">
        <v>182</v>
      </c>
    </row>
    <row r="204" spans="1:18" ht="13.5" thickBot="1">
      <c r="A204" s="130"/>
      <c r="B204" s="207" t="str">
        <f>"Zadanie "&amp;COUNTIF($C$8:C204,"=Razem")</f>
        <v>Zadanie 35</v>
      </c>
      <c r="C204" s="104" t="s">
        <v>81</v>
      </c>
      <c r="D204" s="131"/>
      <c r="E204" s="131"/>
      <c r="F204" s="131"/>
      <c r="G204" s="131"/>
      <c r="H204" s="224"/>
      <c r="I204" s="287"/>
      <c r="J204" s="287"/>
      <c r="K204" s="287"/>
      <c r="L204" s="131"/>
      <c r="M204" s="131"/>
      <c r="N204" s="131"/>
      <c r="O204" s="307">
        <f>SUM(O203)</f>
        <v>0</v>
      </c>
      <c r="P204" s="308">
        <f>SUM(P203)</f>
        <v>0</v>
      </c>
      <c r="Q204" s="264"/>
      <c r="R204" s="245"/>
    </row>
    <row r="205" spans="1:18">
      <c r="A205" s="2"/>
      <c r="B205" s="89"/>
      <c r="C205" s="2"/>
      <c r="D205" s="2"/>
      <c r="E205" s="2"/>
      <c r="F205" s="2"/>
      <c r="G205" s="2"/>
      <c r="H205" s="1"/>
      <c r="I205" s="285"/>
      <c r="J205" s="285"/>
      <c r="K205" s="285"/>
      <c r="L205" s="2"/>
      <c r="M205" s="2"/>
      <c r="N205" s="2"/>
      <c r="O205" s="2"/>
      <c r="P205" s="2"/>
      <c r="Q205" s="262"/>
      <c r="R205" s="244"/>
    </row>
    <row r="206" spans="1:18" ht="13.5" thickBot="1">
      <c r="A206" s="2"/>
      <c r="B206" s="89"/>
      <c r="C206" s="2"/>
      <c r="D206" s="2"/>
      <c r="E206" s="2"/>
      <c r="F206" s="2"/>
      <c r="G206" s="2"/>
      <c r="H206" s="1"/>
      <c r="I206" s="285"/>
      <c r="J206" s="285"/>
      <c r="K206" s="285"/>
      <c r="L206" s="2"/>
      <c r="M206" s="2"/>
      <c r="N206" s="2"/>
      <c r="O206" s="1"/>
      <c r="P206" s="1"/>
      <c r="Q206" s="259"/>
      <c r="R206" s="244"/>
    </row>
    <row r="207" spans="1:18" ht="15.75">
      <c r="A207" s="145" t="str">
        <f>B210</f>
        <v>Zadanie 36</v>
      </c>
      <c r="B207" s="150"/>
      <c r="C207" s="147" t="str">
        <f>B208</f>
        <v>Luspaterceptum</v>
      </c>
      <c r="D207" s="148"/>
      <c r="E207" s="148"/>
      <c r="F207" s="148"/>
      <c r="G207" s="148"/>
      <c r="H207" s="203"/>
      <c r="I207" s="290"/>
      <c r="J207" s="290"/>
      <c r="K207" s="290"/>
      <c r="L207" s="148"/>
      <c r="M207" s="148"/>
      <c r="N207" s="148"/>
      <c r="O207" s="146"/>
      <c r="P207" s="146"/>
      <c r="Q207" s="257"/>
      <c r="R207" s="146"/>
    </row>
    <row r="208" spans="1:18" ht="51">
      <c r="A208" s="155">
        <v>1</v>
      </c>
      <c r="B208" s="212" t="s">
        <v>228</v>
      </c>
      <c r="C208" s="156" t="s">
        <v>229</v>
      </c>
      <c r="D208" s="155" t="s">
        <v>230</v>
      </c>
      <c r="E208" s="157" t="s">
        <v>210</v>
      </c>
      <c r="F208" s="334">
        <v>15</v>
      </c>
      <c r="G208" s="81" t="s">
        <v>12</v>
      </c>
      <c r="H208" s="388"/>
      <c r="I208" s="359"/>
      <c r="J208" s="359"/>
      <c r="K208" s="448"/>
      <c r="L208" s="59"/>
      <c r="M208" s="151">
        <v>0.08</v>
      </c>
      <c r="N208" s="429">
        <f t="shared" ref="N208:N209" si="45">L208*(1+M208)</f>
        <v>0</v>
      </c>
      <c r="O208" s="430">
        <f t="shared" ref="O208:O209" si="46">K208*L208</f>
        <v>0</v>
      </c>
      <c r="P208" s="429">
        <f t="shared" ref="P208:P209" si="47">O208*(1+M208)</f>
        <v>0</v>
      </c>
      <c r="Q208" s="366"/>
      <c r="R208" s="385" t="s">
        <v>231</v>
      </c>
    </row>
    <row r="209" spans="1:18" ht="51">
      <c r="A209" s="155">
        <v>2</v>
      </c>
      <c r="B209" s="212" t="s">
        <v>228</v>
      </c>
      <c r="C209" s="156" t="s">
        <v>229</v>
      </c>
      <c r="D209" s="155" t="s">
        <v>232</v>
      </c>
      <c r="E209" s="157" t="s">
        <v>210</v>
      </c>
      <c r="F209" s="334">
        <v>60</v>
      </c>
      <c r="G209" s="81" t="s">
        <v>12</v>
      </c>
      <c r="H209" s="388"/>
      <c r="I209" s="359"/>
      <c r="J209" s="359"/>
      <c r="K209" s="448"/>
      <c r="L209" s="59"/>
      <c r="M209" s="151">
        <v>0.08</v>
      </c>
      <c r="N209" s="429">
        <f t="shared" si="45"/>
        <v>0</v>
      </c>
      <c r="O209" s="430">
        <f t="shared" si="46"/>
        <v>0</v>
      </c>
      <c r="P209" s="429">
        <f t="shared" si="47"/>
        <v>0</v>
      </c>
      <c r="Q209" s="366"/>
      <c r="R209" s="385" t="s">
        <v>231</v>
      </c>
    </row>
    <row r="210" spans="1:18" ht="13.5" thickBot="1">
      <c r="A210" s="152"/>
      <c r="B210" s="219" t="str">
        <f>"Zadanie "&amp;COUNTIF($C$2:C210,"=Razem")</f>
        <v>Zadanie 36</v>
      </c>
      <c r="C210" s="153" t="s">
        <v>81</v>
      </c>
      <c r="D210" s="154"/>
      <c r="E210" s="154"/>
      <c r="F210" s="154"/>
      <c r="G210" s="154"/>
      <c r="H210" s="226"/>
      <c r="I210" s="291"/>
      <c r="J210" s="291"/>
      <c r="K210" s="291"/>
      <c r="L210" s="154"/>
      <c r="M210" s="154"/>
      <c r="N210" s="154"/>
      <c r="O210" s="309">
        <f>SUM(O208:O209)</f>
        <v>0</v>
      </c>
      <c r="P210" s="310">
        <f>SUM(P208:P209)</f>
        <v>0</v>
      </c>
      <c r="Q210" s="258"/>
      <c r="R210" s="248"/>
    </row>
    <row r="211" spans="1:18">
      <c r="A211" s="2"/>
      <c r="B211" s="89"/>
      <c r="C211" s="2"/>
      <c r="D211" s="2"/>
      <c r="E211" s="2"/>
      <c r="F211" s="2"/>
      <c r="G211" s="2"/>
      <c r="H211" s="1"/>
      <c r="I211" s="285"/>
      <c r="J211" s="285"/>
      <c r="K211" s="285"/>
      <c r="L211" s="2"/>
      <c r="M211" s="2"/>
      <c r="N211" s="2"/>
      <c r="O211" s="1"/>
      <c r="P211" s="1"/>
      <c r="Q211" s="259"/>
      <c r="R211" s="244"/>
    </row>
    <row r="212" spans="1:18" ht="18">
      <c r="A212" s="166"/>
      <c r="B212" s="167" t="s">
        <v>239</v>
      </c>
      <c r="C212" s="166"/>
      <c r="D212" s="166"/>
      <c r="E212" s="166"/>
      <c r="F212" s="166"/>
      <c r="G212" s="166"/>
      <c r="H212" s="221"/>
      <c r="I212" s="281"/>
      <c r="J212" s="281"/>
      <c r="K212" s="281"/>
      <c r="L212" s="166"/>
      <c r="M212" s="166"/>
      <c r="N212" s="166"/>
      <c r="O212" s="166"/>
      <c r="P212" s="166"/>
      <c r="Q212" s="260"/>
      <c r="R212" s="240"/>
    </row>
    <row r="213" spans="1:18" ht="20.25">
      <c r="A213" s="193" t="s">
        <v>89</v>
      </c>
      <c r="B213" s="194" t="s">
        <v>374</v>
      </c>
      <c r="C213" s="343" t="s">
        <v>375</v>
      </c>
      <c r="D213" s="195"/>
      <c r="E213" s="195"/>
      <c r="F213" s="195"/>
      <c r="G213" s="195"/>
      <c r="H213" s="232"/>
      <c r="I213" s="298"/>
      <c r="J213" s="298"/>
      <c r="K213" s="298"/>
      <c r="L213" s="195"/>
      <c r="M213" s="195"/>
      <c r="N213" s="195"/>
      <c r="O213" s="195"/>
      <c r="P213" s="195"/>
      <c r="Q213" s="276"/>
      <c r="R213" s="254"/>
    </row>
    <row r="214" spans="1:18" ht="13.5" thickBot="1"/>
    <row r="215" spans="1:18" ht="16.5" thickBot="1">
      <c r="A215" s="121" t="str">
        <f>B217</f>
        <v>Zadanie 37</v>
      </c>
      <c r="B215" s="163"/>
      <c r="C215" s="123" t="str">
        <f>B216</f>
        <v>Dexamethasonum</v>
      </c>
      <c r="D215" s="122"/>
      <c r="E215" s="122"/>
      <c r="F215" s="122"/>
      <c r="G215" s="122"/>
      <c r="H215" s="223"/>
      <c r="I215" s="223"/>
      <c r="J215" s="223"/>
      <c r="K215" s="223"/>
      <c r="L215" s="223"/>
      <c r="M215" s="223"/>
      <c r="N215" s="223"/>
      <c r="O215" s="223"/>
      <c r="P215" s="223"/>
      <c r="Q215" s="223"/>
      <c r="R215" s="223"/>
    </row>
    <row r="216" spans="1:18" ht="26.25" thickBot="1">
      <c r="A216" s="119">
        <v>1</v>
      </c>
      <c r="B216" s="220" t="s">
        <v>93</v>
      </c>
      <c r="C216" s="115" t="s">
        <v>94</v>
      </c>
      <c r="D216" s="116" t="s">
        <v>209</v>
      </c>
      <c r="E216" s="117" t="s">
        <v>95</v>
      </c>
      <c r="F216" s="339">
        <v>80</v>
      </c>
      <c r="G216" s="81" t="s">
        <v>12</v>
      </c>
      <c r="H216" s="356"/>
      <c r="I216" s="356"/>
      <c r="J216" s="356"/>
      <c r="K216" s="445"/>
      <c r="L216" s="59"/>
      <c r="M216" s="118">
        <v>0.08</v>
      </c>
      <c r="N216" s="429">
        <f>L216*(1+M216)</f>
        <v>0</v>
      </c>
      <c r="O216" s="430">
        <f>K216*L216</f>
        <v>0</v>
      </c>
      <c r="P216" s="429">
        <f>O216*(1+M216)</f>
        <v>0</v>
      </c>
      <c r="Q216" s="375"/>
      <c r="R216" s="381" t="s">
        <v>255</v>
      </c>
    </row>
    <row r="217" spans="1:18" ht="13.5" thickBot="1">
      <c r="A217" s="130"/>
      <c r="B217" s="207" t="str">
        <f>"Zadanie "&amp;COUNTIF($C$8:C217,"=Razem")</f>
        <v>Zadanie 37</v>
      </c>
      <c r="C217" s="104" t="s">
        <v>81</v>
      </c>
      <c r="D217" s="131"/>
      <c r="E217" s="131"/>
      <c r="F217" s="131"/>
      <c r="G217" s="131"/>
      <c r="H217" s="224"/>
      <c r="I217" s="224"/>
      <c r="J217" s="224"/>
      <c r="K217" s="224"/>
      <c r="L217" s="224"/>
      <c r="M217" s="224"/>
      <c r="N217" s="224"/>
      <c r="O217" s="307">
        <f>SUM(O216:O216)</f>
        <v>0</v>
      </c>
      <c r="P217" s="308">
        <f>SUM(P216:P216)</f>
        <v>0</v>
      </c>
      <c r="Q217" s="264"/>
      <c r="R217" s="245"/>
    </row>
    <row r="218" spans="1:18" ht="13.5" thickBot="1">
      <c r="A218" s="89"/>
      <c r="B218" s="209"/>
      <c r="C218" s="64"/>
      <c r="D218" s="133"/>
      <c r="E218" s="133"/>
      <c r="F218" s="133"/>
      <c r="G218" s="133"/>
      <c r="H218" s="225"/>
      <c r="I218" s="288"/>
      <c r="J218" s="288"/>
      <c r="K218" s="288"/>
      <c r="L218" s="133"/>
      <c r="M218" s="133"/>
      <c r="N218" s="133"/>
      <c r="O218" s="143"/>
      <c r="P218" s="144"/>
      <c r="Q218" s="265"/>
      <c r="R218" s="248"/>
    </row>
    <row r="219" spans="1:18" ht="16.5" thickBot="1">
      <c r="A219" s="121" t="str">
        <f>B221</f>
        <v>Zadanie 38</v>
      </c>
      <c r="B219" s="163"/>
      <c r="C219" s="123" t="str">
        <f>B220</f>
        <v>Bevacizumabum - koncentrat do sporzadzania roztworu</v>
      </c>
      <c r="D219" s="122"/>
      <c r="E219" s="122"/>
      <c r="F219" s="122"/>
      <c r="G219" s="122"/>
      <c r="H219" s="223"/>
      <c r="I219" s="223"/>
      <c r="J219" s="223"/>
      <c r="K219" s="223"/>
      <c r="L219" s="223"/>
      <c r="M219" s="223"/>
      <c r="N219" s="223"/>
      <c r="O219" s="223"/>
      <c r="P219" s="223"/>
      <c r="Q219" s="223"/>
      <c r="R219" s="223"/>
    </row>
    <row r="220" spans="1:18" ht="26.25" thickBot="1">
      <c r="A220" s="52">
        <v>1</v>
      </c>
      <c r="B220" s="220" t="s">
        <v>96</v>
      </c>
      <c r="C220" s="53" t="s">
        <v>90</v>
      </c>
      <c r="D220" s="54" t="s">
        <v>97</v>
      </c>
      <c r="E220" s="55" t="s">
        <v>98</v>
      </c>
      <c r="F220" s="340">
        <v>30</v>
      </c>
      <c r="G220" s="81" t="s">
        <v>12</v>
      </c>
      <c r="H220" s="388"/>
      <c r="I220" s="360"/>
      <c r="J220" s="360"/>
      <c r="K220" s="449"/>
      <c r="L220" s="59"/>
      <c r="M220" s="9">
        <v>0.08</v>
      </c>
      <c r="N220" s="429">
        <f>L220*(1+M220)</f>
        <v>0</v>
      </c>
      <c r="O220" s="430">
        <f>K220*L220</f>
        <v>0</v>
      </c>
      <c r="P220" s="429">
        <f>O220*(1+M220)</f>
        <v>0</v>
      </c>
      <c r="Q220" s="376"/>
      <c r="R220" s="381" t="s">
        <v>255</v>
      </c>
    </row>
    <row r="221" spans="1:18" ht="13.5" thickBot="1">
      <c r="A221" s="130"/>
      <c r="B221" s="207" t="str">
        <f>"Zadanie "&amp;COUNTIF($C$8:C221,"=Razem")</f>
        <v>Zadanie 38</v>
      </c>
      <c r="C221" s="104" t="s">
        <v>81</v>
      </c>
      <c r="D221" s="131"/>
      <c r="E221" s="131"/>
      <c r="F221" s="131"/>
      <c r="G221" s="131"/>
      <c r="H221" s="224"/>
      <c r="I221" s="224"/>
      <c r="J221" s="224"/>
      <c r="K221" s="224"/>
      <c r="L221" s="224"/>
      <c r="M221" s="224"/>
      <c r="N221" s="224"/>
      <c r="O221" s="307">
        <f>SUM(O220:O220)</f>
        <v>0</v>
      </c>
      <c r="P221" s="308">
        <f>SUM(P220:P220)</f>
        <v>0</v>
      </c>
      <c r="Q221" s="264"/>
      <c r="R221" s="245"/>
    </row>
    <row r="222" spans="1:18" ht="13.5" thickBot="1"/>
    <row r="223" spans="1:18" ht="16.5" thickBot="1">
      <c r="A223" s="121" t="str">
        <f>B225</f>
        <v>Zadanie 39</v>
      </c>
      <c r="B223" s="163"/>
      <c r="C223" s="123" t="str">
        <f>B224</f>
        <v>Farycymab</v>
      </c>
      <c r="D223" s="122"/>
      <c r="E223" s="122"/>
      <c r="F223" s="122"/>
      <c r="G223" s="122"/>
      <c r="H223" s="223"/>
      <c r="I223" s="223"/>
      <c r="J223" s="223"/>
      <c r="K223" s="223"/>
      <c r="L223" s="223"/>
      <c r="M223" s="223"/>
      <c r="N223" s="223"/>
      <c r="O223" s="223"/>
      <c r="P223" s="223"/>
      <c r="Q223" s="223"/>
      <c r="R223" s="223"/>
    </row>
    <row r="224" spans="1:18" ht="13.5" thickBot="1">
      <c r="A224" s="52">
        <v>1</v>
      </c>
      <c r="B224" s="220" t="s">
        <v>298</v>
      </c>
      <c r="C224" s="53" t="s">
        <v>270</v>
      </c>
      <c r="D224" s="54" t="s">
        <v>319</v>
      </c>
      <c r="E224" s="305" t="e">
        <f>INDEX(#REF!,MATCH(SZPL!$I224,#REF!,0))</f>
        <v>#REF!</v>
      </c>
      <c r="F224" s="340">
        <v>300</v>
      </c>
      <c r="G224" s="81" t="s">
        <v>12</v>
      </c>
      <c r="H224" s="388"/>
      <c r="I224" s="360"/>
      <c r="J224" s="360"/>
      <c r="K224" s="449"/>
      <c r="L224" s="59"/>
      <c r="M224" s="9">
        <v>0.08</v>
      </c>
      <c r="N224" s="429">
        <f>L224*(1+M224)</f>
        <v>0</v>
      </c>
      <c r="O224" s="430">
        <f>K224*L224</f>
        <v>0</v>
      </c>
      <c r="P224" s="429">
        <f>O224*(1+M224)</f>
        <v>0</v>
      </c>
      <c r="Q224" s="376"/>
      <c r="R224" s="381" t="s">
        <v>255</v>
      </c>
    </row>
    <row r="225" spans="1:18" ht="13.5" thickBot="1">
      <c r="A225" s="130"/>
      <c r="B225" s="207" t="str">
        <f>"Zadanie "&amp;COUNTIF($C$8:C225,"=Razem")</f>
        <v>Zadanie 39</v>
      </c>
      <c r="C225" s="104" t="s">
        <v>81</v>
      </c>
      <c r="D225" s="131"/>
      <c r="E225" s="131"/>
      <c r="F225" s="131"/>
      <c r="G225" s="131"/>
      <c r="H225" s="224"/>
      <c r="I225" s="224"/>
      <c r="J225" s="224"/>
      <c r="K225" s="224"/>
      <c r="L225" s="224"/>
      <c r="M225" s="224"/>
      <c r="N225" s="224"/>
      <c r="O225" s="307">
        <f>SUM(O224:O224)</f>
        <v>0</v>
      </c>
      <c r="P225" s="308">
        <f>SUM(P224:P224)</f>
        <v>0</v>
      </c>
      <c r="Q225" s="264"/>
      <c r="R225" s="245"/>
    </row>
    <row r="226" spans="1:18">
      <c r="A226" s="2"/>
      <c r="B226" s="89"/>
      <c r="C226" s="2"/>
      <c r="D226" s="2"/>
      <c r="E226" s="2"/>
      <c r="F226" s="2"/>
      <c r="G226" s="2"/>
      <c r="H226" s="1"/>
      <c r="I226" s="285"/>
      <c r="J226" s="285"/>
      <c r="K226" s="285"/>
      <c r="L226" s="2"/>
      <c r="M226" s="2"/>
      <c r="N226" s="2"/>
      <c r="O226" s="1"/>
      <c r="P226" s="1"/>
      <c r="Q226" s="259"/>
      <c r="R226" s="244"/>
    </row>
    <row r="227" spans="1:18" ht="18">
      <c r="A227" s="234"/>
      <c r="B227" s="235" t="s">
        <v>247</v>
      </c>
      <c r="C227" s="234"/>
      <c r="D227" s="234"/>
      <c r="E227" s="234"/>
      <c r="F227" s="234"/>
      <c r="G227" s="234"/>
      <c r="H227" s="236"/>
      <c r="I227" s="299"/>
      <c r="J227" s="299"/>
      <c r="K227" s="299"/>
      <c r="L227" s="234"/>
      <c r="M227" s="234"/>
      <c r="N227" s="234"/>
      <c r="O227" s="234"/>
      <c r="P227" s="234"/>
      <c r="Q227" s="277"/>
      <c r="R227" s="255"/>
    </row>
    <row r="228" spans="1:18" ht="18.75" thickBot="1">
      <c r="A228" s="237" t="s">
        <v>251</v>
      </c>
      <c r="B228" s="235" t="s">
        <v>252</v>
      </c>
      <c r="C228" s="238"/>
      <c r="D228" s="238"/>
      <c r="E228" s="238"/>
      <c r="F228" s="238"/>
      <c r="G228" s="238"/>
      <c r="H228" s="239"/>
      <c r="I228" s="300"/>
      <c r="J228" s="300"/>
      <c r="K228" s="300"/>
      <c r="L228" s="238"/>
      <c r="M228" s="238"/>
      <c r="N228" s="238"/>
      <c r="O228" s="238"/>
      <c r="P228" s="238"/>
      <c r="Q228" s="278"/>
      <c r="R228" s="256"/>
    </row>
    <row r="229" spans="1:18" ht="15.75">
      <c r="A229" s="145" t="str">
        <f>B231</f>
        <v>Zadanie 40</v>
      </c>
      <c r="B229" s="150"/>
      <c r="C229" s="147" t="str">
        <f>B230</f>
        <v>Dostarlimabum</v>
      </c>
      <c r="D229" s="148"/>
      <c r="E229" s="233"/>
      <c r="F229" s="148"/>
      <c r="G229" s="148"/>
      <c r="H229" s="203"/>
      <c r="I229" s="290"/>
      <c r="J229" s="290"/>
      <c r="K229" s="290"/>
      <c r="L229" s="148"/>
      <c r="M229" s="148"/>
      <c r="N229" s="148"/>
      <c r="O229" s="146"/>
      <c r="P229" s="146"/>
      <c r="Q229" s="257"/>
      <c r="R229" s="146"/>
    </row>
    <row r="230" spans="1:18">
      <c r="A230" s="155">
        <v>1</v>
      </c>
      <c r="B230" s="212" t="s">
        <v>248</v>
      </c>
      <c r="C230" s="161" t="s">
        <v>213</v>
      </c>
      <c r="D230" s="155" t="s">
        <v>250</v>
      </c>
      <c r="E230" s="157" t="s">
        <v>249</v>
      </c>
      <c r="F230" s="158">
        <v>30</v>
      </c>
      <c r="G230" s="81" t="s">
        <v>12</v>
      </c>
      <c r="H230" s="388"/>
      <c r="I230" s="361"/>
      <c r="J230" s="361"/>
      <c r="K230" s="450"/>
      <c r="L230" s="59"/>
      <c r="M230" s="151">
        <v>0.08</v>
      </c>
      <c r="N230" s="429">
        <f>L230*(1+M230)</f>
        <v>0</v>
      </c>
      <c r="O230" s="430">
        <f>K230*L230</f>
        <v>0</v>
      </c>
      <c r="P230" s="429">
        <f>O230*(1+M230)</f>
        <v>0</v>
      </c>
      <c r="Q230" s="366"/>
      <c r="R230" s="386" t="s">
        <v>251</v>
      </c>
    </row>
    <row r="231" spans="1:18" ht="13.5" thickBot="1">
      <c r="A231" s="152"/>
      <c r="B231" s="219" t="str">
        <f>"Zadanie "&amp;COUNTIF($C$2:C231,"=Razem")</f>
        <v>Zadanie 40</v>
      </c>
      <c r="C231" s="153" t="s">
        <v>81</v>
      </c>
      <c r="D231" s="154"/>
      <c r="E231" s="154"/>
      <c r="F231" s="154"/>
      <c r="G231" s="154"/>
      <c r="H231" s="226"/>
      <c r="I231" s="291"/>
      <c r="J231" s="291"/>
      <c r="K231" s="291"/>
      <c r="L231" s="154"/>
      <c r="M231" s="154"/>
      <c r="N231" s="154"/>
      <c r="O231" s="309">
        <f>SUM(O230:O230)</f>
        <v>0</v>
      </c>
      <c r="P231" s="310">
        <f>SUM(P230:P230)</f>
        <v>0</v>
      </c>
      <c r="Q231" s="258"/>
      <c r="R231" s="248"/>
    </row>
  </sheetData>
  <autoFilter ref="C1:R231" xr:uid="{00000000-0009-0000-0000-000000000000}"/>
  <phoneticPr fontId="36" type="noConversion"/>
  <conditionalFormatting sqref="H216:J216">
    <cfRule type="duplicateValues" dxfId="10" priority="1"/>
  </conditionalFormatting>
  <conditionalFormatting sqref="I98:K100">
    <cfRule type="duplicateValues" dxfId="9" priority="3"/>
  </conditionalFormatting>
  <conditionalFormatting sqref="I181:K189 I1:K9 I11:K73 I75:K76 I79:K80 I83:K85 I87:K90 I92:K179 I218:K218 K216 I220:K220 I224:K224 I222:K222 I226:K1048576 I201:K214 I200:N200 I193:K193 I192:N192 I191:K191 I190:R190 I195:K199 I194:R194">
    <cfRule type="duplicateValues" dxfId="8" priority="77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6" firstPageNumber="0" fitToHeight="0" orientation="landscape" blackAndWhite="1" horizontalDpi="300" verticalDpi="300" r:id="rId1"/>
  <headerFooter alignWithMargins="0">
    <oddHeader>&amp;LSPRAWA 28/2024&amp;C&amp;12FORMULARZ CENOWY&amp;Rzałącznik nr 7 do SWZ</oddHeader>
    <oddFooter>Strona &amp;P z &amp;N</oddFooter>
  </headerFooter>
  <rowBreaks count="2" manualBreakCount="2">
    <brk id="135" max="18" man="1"/>
    <brk id="182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XEN68"/>
  <sheetViews>
    <sheetView showGridLines="0" zoomScaleNormal="100" workbookViewId="0">
      <selection activeCell="U10" sqref="U10"/>
    </sheetView>
  </sheetViews>
  <sheetFormatPr defaultRowHeight="12.75"/>
  <cols>
    <col min="1" max="1" width="6.140625" customWidth="1"/>
    <col min="2" max="2" width="26.28515625" style="44" customWidth="1"/>
    <col min="3" max="3" width="10.85546875" customWidth="1"/>
    <col min="5" max="5" width="13.28515625" customWidth="1"/>
    <col min="6" max="6" width="10.5703125" customWidth="1"/>
    <col min="7" max="7" width="4.42578125" bestFit="1" customWidth="1"/>
    <col min="8" max="8" width="12.85546875" customWidth="1"/>
    <col min="9" max="9" width="8.140625" customWidth="1"/>
    <col min="10" max="10" width="3.7109375" customWidth="1"/>
    <col min="11" max="11" width="8.140625" customWidth="1"/>
    <col min="12" max="13" width="13.5703125" customWidth="1"/>
    <col min="14" max="14" width="30.42578125" customWidth="1"/>
    <col min="15" max="15" width="18.140625" customWidth="1"/>
    <col min="16" max="16" width="14.42578125" customWidth="1"/>
    <col min="17" max="17" width="13.42578125" customWidth="1"/>
    <col min="19" max="19" width="9.140625" customWidth="1"/>
  </cols>
  <sheetData>
    <row r="1" spans="1:17" ht="51">
      <c r="A1" s="45" t="s">
        <v>0</v>
      </c>
      <c r="B1" s="29" t="s">
        <v>25</v>
      </c>
      <c r="C1" s="29" t="s">
        <v>2</v>
      </c>
      <c r="D1" s="30" t="s">
        <v>3</v>
      </c>
      <c r="E1" s="65" t="s">
        <v>4</v>
      </c>
      <c r="F1" s="395" t="s">
        <v>384</v>
      </c>
      <c r="G1" s="29" t="s">
        <v>26</v>
      </c>
      <c r="H1" s="453" t="s">
        <v>381</v>
      </c>
      <c r="I1" s="66" t="s">
        <v>7</v>
      </c>
      <c r="J1" s="32" t="s">
        <v>8</v>
      </c>
      <c r="K1" s="31" t="s">
        <v>9</v>
      </c>
      <c r="L1" s="6" t="s">
        <v>10</v>
      </c>
      <c r="M1" s="33" t="s">
        <v>11</v>
      </c>
      <c r="N1" s="414" t="s">
        <v>318</v>
      </c>
      <c r="O1" s="415" t="s">
        <v>6</v>
      </c>
      <c r="P1" s="399" t="s">
        <v>69</v>
      </c>
      <c r="Q1" s="409" t="s">
        <v>379</v>
      </c>
    </row>
    <row r="2" spans="1:17" ht="13.5" thickBot="1">
      <c r="A2" s="84" t="s">
        <v>271</v>
      </c>
      <c r="B2" s="85" t="s">
        <v>272</v>
      </c>
      <c r="C2" s="84" t="s">
        <v>273</v>
      </c>
      <c r="D2" s="84" t="s">
        <v>274</v>
      </c>
      <c r="E2" s="85" t="s">
        <v>275</v>
      </c>
      <c r="F2" s="84" t="s">
        <v>276</v>
      </c>
      <c r="G2" s="84" t="s">
        <v>277</v>
      </c>
      <c r="H2" s="454" t="s">
        <v>278</v>
      </c>
      <c r="I2" s="84" t="s">
        <v>279</v>
      </c>
      <c r="J2" s="84" t="s">
        <v>280</v>
      </c>
      <c r="K2" s="85" t="s">
        <v>281</v>
      </c>
      <c r="L2" s="84" t="s">
        <v>282</v>
      </c>
      <c r="M2" s="84" t="s">
        <v>283</v>
      </c>
      <c r="N2" s="398" t="s">
        <v>284</v>
      </c>
      <c r="O2" s="398" t="s">
        <v>287</v>
      </c>
      <c r="P2" s="400" t="s">
        <v>285</v>
      </c>
      <c r="Q2" s="410" t="s">
        <v>286</v>
      </c>
    </row>
    <row r="3" spans="1:17" ht="16.5" thickBot="1">
      <c r="A3" s="92" t="str">
        <f>B5</f>
        <v>Zadanie 41</v>
      </c>
      <c r="B3" s="88"/>
      <c r="C3" s="93" t="str">
        <f>B4</f>
        <v>Rasburicasum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39" thickBot="1">
      <c r="A4" s="95">
        <v>1</v>
      </c>
      <c r="B4" s="317" t="s">
        <v>29</v>
      </c>
      <c r="C4" s="96" t="s">
        <v>27</v>
      </c>
      <c r="D4" s="97" t="s">
        <v>30</v>
      </c>
      <c r="E4" s="98" t="s">
        <v>316</v>
      </c>
      <c r="F4" s="331">
        <v>12</v>
      </c>
      <c r="G4" s="99" t="s">
        <v>14</v>
      </c>
      <c r="H4" s="455"/>
      <c r="I4" s="39"/>
      <c r="J4" s="5">
        <v>0.08</v>
      </c>
      <c r="K4" s="86">
        <f>I4*(1+J4)</f>
        <v>0</v>
      </c>
      <c r="L4" s="87">
        <f>I4*H4</f>
        <v>0</v>
      </c>
      <c r="M4" s="87">
        <f>L4*(1+J4)</f>
        <v>0</v>
      </c>
      <c r="N4" s="416"/>
      <c r="O4" s="417"/>
      <c r="P4" s="401"/>
      <c r="Q4" s="411" t="s">
        <v>31</v>
      </c>
    </row>
    <row r="5" spans="1:17" ht="13.5" thickBot="1">
      <c r="A5" s="102"/>
      <c r="B5" s="103" t="str">
        <f>"Zadanie "&amp;COUNTIF(C5,"=Razem")+40</f>
        <v>Zadanie 41</v>
      </c>
      <c r="C5" s="315" t="s">
        <v>81</v>
      </c>
      <c r="D5" s="105"/>
      <c r="E5" s="106"/>
      <c r="F5" s="332"/>
      <c r="G5" s="107"/>
      <c r="H5" s="107"/>
      <c r="I5" s="108"/>
      <c r="J5" s="109"/>
      <c r="K5" s="110"/>
      <c r="L5" s="311">
        <f>SUM(L4)</f>
        <v>0</v>
      </c>
      <c r="M5" s="312">
        <f>SUM(M4)</f>
        <v>0</v>
      </c>
      <c r="N5" s="111"/>
      <c r="O5" s="114"/>
      <c r="P5" s="112"/>
      <c r="Q5" s="113"/>
    </row>
    <row r="6" spans="1:17" ht="13.5" thickBot="1">
      <c r="A6" s="73"/>
      <c r="B6" s="61"/>
      <c r="C6" s="62"/>
      <c r="D6" s="74"/>
      <c r="E6" s="75"/>
      <c r="F6" s="431"/>
      <c r="G6" s="67"/>
      <c r="H6" s="67"/>
      <c r="I6" s="76"/>
      <c r="J6" s="77"/>
      <c r="K6" s="78"/>
      <c r="L6" s="79"/>
      <c r="M6" s="79"/>
      <c r="N6" s="69"/>
      <c r="O6" s="101"/>
      <c r="P6" s="70"/>
      <c r="Q6" s="100"/>
    </row>
    <row r="7" spans="1:17" ht="16.5" thickBot="1">
      <c r="A7" s="92" t="str">
        <f>B9</f>
        <v>Zadanie 42</v>
      </c>
      <c r="B7" s="88"/>
      <c r="C7" s="93" t="str">
        <f>B8</f>
        <v xml:space="preserve">Pegfilgrastimum </v>
      </c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spans="1:17" ht="24.75" thickBot="1">
      <c r="A8" s="26">
        <v>1</v>
      </c>
      <c r="B8" s="319" t="s">
        <v>85</v>
      </c>
      <c r="C8" s="28" t="s">
        <v>32</v>
      </c>
      <c r="D8" s="28" t="s">
        <v>86</v>
      </c>
      <c r="E8" s="27" t="s">
        <v>221</v>
      </c>
      <c r="F8" s="327">
        <v>30</v>
      </c>
      <c r="G8" s="48" t="s">
        <v>14</v>
      </c>
      <c r="H8" s="456"/>
      <c r="I8" s="39"/>
      <c r="J8" s="5">
        <v>0.08</v>
      </c>
      <c r="K8" s="86">
        <f>I8*(1+J8)</f>
        <v>0</v>
      </c>
      <c r="L8" s="87">
        <f>I8*H8</f>
        <v>0</v>
      </c>
      <c r="M8" s="87">
        <f>L8*(1+J8)</f>
        <v>0</v>
      </c>
      <c r="N8" s="418"/>
      <c r="O8" s="419"/>
      <c r="P8" s="402"/>
      <c r="Q8" s="411" t="s">
        <v>87</v>
      </c>
    </row>
    <row r="9" spans="1:17" ht="13.5" thickBot="1">
      <c r="A9" s="102"/>
      <c r="B9" s="103" t="str">
        <f>"Zadanie "&amp;COUNTIF($C$1:C9,"=Razem")+40</f>
        <v>Zadanie 42</v>
      </c>
      <c r="C9" s="315" t="s">
        <v>81</v>
      </c>
      <c r="D9" s="105"/>
      <c r="E9" s="106"/>
      <c r="F9" s="332"/>
      <c r="G9" s="107"/>
      <c r="H9" s="107"/>
      <c r="I9" s="108"/>
      <c r="J9" s="109"/>
      <c r="K9" s="110"/>
      <c r="L9" s="311">
        <f>SUM(L8:L8)</f>
        <v>0</v>
      </c>
      <c r="M9" s="312">
        <f>SUM(M8:M8)</f>
        <v>0</v>
      </c>
      <c r="N9" s="111"/>
      <c r="O9" s="114"/>
      <c r="P9" s="112"/>
      <c r="Q9" s="113"/>
    </row>
    <row r="10" spans="1:17" ht="13.5" thickBot="1">
      <c r="A10" s="102"/>
      <c r="B10" s="103"/>
      <c r="C10" s="104"/>
      <c r="D10" s="105"/>
      <c r="E10" s="106"/>
      <c r="F10" s="332"/>
      <c r="G10" s="107"/>
      <c r="H10" s="107"/>
      <c r="I10" s="108"/>
      <c r="J10" s="109"/>
      <c r="K10" s="110"/>
      <c r="L10" s="304"/>
      <c r="M10" s="304"/>
      <c r="N10" s="111"/>
      <c r="O10" s="114"/>
      <c r="P10" s="112"/>
      <c r="Q10" s="113"/>
    </row>
    <row r="11" spans="1:17" ht="16.5" thickBot="1">
      <c r="A11" s="92" t="str">
        <f>B19</f>
        <v>Zadanie 43</v>
      </c>
      <c r="B11" s="88"/>
      <c r="C11" s="93" t="s">
        <v>206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</row>
    <row r="12" spans="1:17" ht="51">
      <c r="A12" s="25">
        <v>1</v>
      </c>
      <c r="B12" s="320" t="s">
        <v>60</v>
      </c>
      <c r="C12" s="8" t="s">
        <v>27</v>
      </c>
      <c r="D12" s="10" t="s">
        <v>61</v>
      </c>
      <c r="E12" s="35" t="s">
        <v>295</v>
      </c>
      <c r="F12" s="327">
        <v>10</v>
      </c>
      <c r="G12" s="68" t="s">
        <v>14</v>
      </c>
      <c r="H12" s="457"/>
      <c r="I12" s="39"/>
      <c r="J12" s="5">
        <v>0.08</v>
      </c>
      <c r="K12" s="86">
        <f t="shared" ref="K12:K18" si="0">I12*(1+J12)</f>
        <v>0</v>
      </c>
      <c r="L12" s="87">
        <f t="shared" ref="L12:L18" si="1">I12*H12</f>
        <v>0</v>
      </c>
      <c r="M12" s="87">
        <f t="shared" ref="M12:M18" si="2">L12*(1+J12)</f>
        <v>0</v>
      </c>
      <c r="N12" s="420"/>
      <c r="O12" s="419"/>
      <c r="P12" s="403"/>
      <c r="Q12" s="411" t="s">
        <v>62</v>
      </c>
    </row>
    <row r="13" spans="1:17" ht="51">
      <c r="A13" s="25">
        <v>2</v>
      </c>
      <c r="B13" s="320" t="s">
        <v>60</v>
      </c>
      <c r="C13" s="8" t="s">
        <v>27</v>
      </c>
      <c r="D13" s="10" t="s">
        <v>63</v>
      </c>
      <c r="E13" s="35" t="s">
        <v>301</v>
      </c>
      <c r="F13" s="327">
        <v>60</v>
      </c>
      <c r="G13" s="68" t="s">
        <v>14</v>
      </c>
      <c r="H13" s="457"/>
      <c r="I13" s="39"/>
      <c r="J13" s="5">
        <v>0.08</v>
      </c>
      <c r="K13" s="86">
        <f t="shared" si="0"/>
        <v>0</v>
      </c>
      <c r="L13" s="87">
        <f t="shared" si="1"/>
        <v>0</v>
      </c>
      <c r="M13" s="87">
        <f t="shared" si="2"/>
        <v>0</v>
      </c>
      <c r="N13" s="420"/>
      <c r="O13" s="419"/>
      <c r="P13" s="403"/>
      <c r="Q13" s="411" t="s">
        <v>62</v>
      </c>
    </row>
    <row r="14" spans="1:17" ht="25.5">
      <c r="A14" s="25">
        <v>3</v>
      </c>
      <c r="B14" s="321" t="s">
        <v>57</v>
      </c>
      <c r="C14" s="8" t="s">
        <v>27</v>
      </c>
      <c r="D14" s="41" t="s">
        <v>58</v>
      </c>
      <c r="E14" s="42" t="s">
        <v>300</v>
      </c>
      <c r="F14" s="327">
        <v>34</v>
      </c>
      <c r="G14" s="68" t="s">
        <v>14</v>
      </c>
      <c r="H14" s="457"/>
      <c r="I14" s="39"/>
      <c r="J14" s="5">
        <v>0.08</v>
      </c>
      <c r="K14" s="86">
        <f t="shared" si="0"/>
        <v>0</v>
      </c>
      <c r="L14" s="87">
        <f t="shared" si="1"/>
        <v>0</v>
      </c>
      <c r="M14" s="87">
        <f t="shared" si="2"/>
        <v>0</v>
      </c>
      <c r="N14" s="420"/>
      <c r="O14" s="419"/>
      <c r="P14" s="396"/>
      <c r="Q14" s="411" t="s">
        <v>59</v>
      </c>
    </row>
    <row r="15" spans="1:17" ht="25.5">
      <c r="A15" s="25">
        <v>4</v>
      </c>
      <c r="B15" s="322" t="s">
        <v>51</v>
      </c>
      <c r="C15" s="8" t="s">
        <v>27</v>
      </c>
      <c r="D15" s="8" t="s">
        <v>52</v>
      </c>
      <c r="E15" s="40" t="s">
        <v>299</v>
      </c>
      <c r="F15" s="327">
        <v>40</v>
      </c>
      <c r="G15" s="68" t="s">
        <v>14</v>
      </c>
      <c r="H15" s="457"/>
      <c r="I15" s="39"/>
      <c r="J15" s="5">
        <v>0.08</v>
      </c>
      <c r="K15" s="86">
        <f t="shared" si="0"/>
        <v>0</v>
      </c>
      <c r="L15" s="87">
        <f t="shared" si="1"/>
        <v>0</v>
      </c>
      <c r="M15" s="87">
        <f t="shared" si="2"/>
        <v>0</v>
      </c>
      <c r="N15" s="420"/>
      <c r="O15" s="419"/>
      <c r="P15" s="404"/>
      <c r="Q15" s="411" t="s">
        <v>53</v>
      </c>
    </row>
    <row r="16" spans="1:17">
      <c r="A16" s="25">
        <v>5</v>
      </c>
      <c r="B16" s="322" t="s">
        <v>44</v>
      </c>
      <c r="C16" s="34" t="s">
        <v>45</v>
      </c>
      <c r="D16" s="34" t="s">
        <v>46</v>
      </c>
      <c r="E16" s="38" t="s">
        <v>309</v>
      </c>
      <c r="F16" s="327">
        <v>6</v>
      </c>
      <c r="G16" s="68" t="s">
        <v>14</v>
      </c>
      <c r="H16" s="457"/>
      <c r="I16" s="39"/>
      <c r="J16" s="5">
        <v>0.08</v>
      </c>
      <c r="K16" s="86">
        <f t="shared" si="0"/>
        <v>0</v>
      </c>
      <c r="L16" s="87">
        <f t="shared" si="1"/>
        <v>0</v>
      </c>
      <c r="M16" s="87">
        <f t="shared" si="2"/>
        <v>0</v>
      </c>
      <c r="N16" s="420"/>
      <c r="O16" s="419"/>
      <c r="P16" s="396"/>
      <c r="Q16" s="411" t="s">
        <v>47</v>
      </c>
    </row>
    <row r="17" spans="1:17">
      <c r="A17" s="25">
        <v>6</v>
      </c>
      <c r="B17" s="320" t="s">
        <v>33</v>
      </c>
      <c r="C17" s="10" t="s">
        <v>24</v>
      </c>
      <c r="D17" s="10" t="s">
        <v>34</v>
      </c>
      <c r="E17" s="35" t="s">
        <v>309</v>
      </c>
      <c r="F17" s="327">
        <v>2</v>
      </c>
      <c r="G17" s="68" t="s">
        <v>14</v>
      </c>
      <c r="H17" s="457"/>
      <c r="I17" s="39"/>
      <c r="J17" s="5">
        <v>0.08</v>
      </c>
      <c r="K17" s="86">
        <f t="shared" si="0"/>
        <v>0</v>
      </c>
      <c r="L17" s="87">
        <f t="shared" si="1"/>
        <v>0</v>
      </c>
      <c r="M17" s="87">
        <f t="shared" si="2"/>
        <v>0</v>
      </c>
      <c r="N17" s="420"/>
      <c r="O17" s="419"/>
      <c r="P17" s="403"/>
      <c r="Q17" s="411" t="s">
        <v>35</v>
      </c>
    </row>
    <row r="18" spans="1:17" ht="26.25" thickBot="1">
      <c r="A18" s="25">
        <v>7</v>
      </c>
      <c r="B18" s="320" t="s">
        <v>36</v>
      </c>
      <c r="C18" s="10" t="s">
        <v>37</v>
      </c>
      <c r="D18" s="10" t="s">
        <v>20</v>
      </c>
      <c r="E18" s="35" t="s">
        <v>312</v>
      </c>
      <c r="F18" s="327">
        <v>4</v>
      </c>
      <c r="G18" s="68" t="s">
        <v>14</v>
      </c>
      <c r="H18" s="457"/>
      <c r="I18" s="39"/>
      <c r="J18" s="5">
        <v>0.08</v>
      </c>
      <c r="K18" s="86">
        <f t="shared" si="0"/>
        <v>0</v>
      </c>
      <c r="L18" s="87">
        <f t="shared" si="1"/>
        <v>0</v>
      </c>
      <c r="M18" s="87">
        <f t="shared" si="2"/>
        <v>0</v>
      </c>
      <c r="N18" s="420"/>
      <c r="O18" s="419"/>
      <c r="P18" s="403"/>
      <c r="Q18" s="411" t="s">
        <v>38</v>
      </c>
    </row>
    <row r="19" spans="1:17" ht="13.5" thickBot="1">
      <c r="A19" s="102"/>
      <c r="B19" s="103" t="str">
        <f>"Zadanie "&amp;COUNTIF($C$1:C19,"=Razem")+40</f>
        <v>Zadanie 43</v>
      </c>
      <c r="C19" s="315" t="s">
        <v>81</v>
      </c>
      <c r="D19" s="105"/>
      <c r="E19" s="106"/>
      <c r="F19" s="332"/>
      <c r="G19" s="107"/>
      <c r="H19" s="107"/>
      <c r="I19" s="108"/>
      <c r="J19" s="109"/>
      <c r="K19" s="110"/>
      <c r="L19" s="311">
        <f>SUM(L12:L18)</f>
        <v>0</v>
      </c>
      <c r="M19" s="312">
        <f>SUM(M12:M18)</f>
        <v>0</v>
      </c>
      <c r="N19" s="111"/>
      <c r="O19" s="114"/>
      <c r="P19" s="112"/>
      <c r="Q19" s="113"/>
    </row>
    <row r="20" spans="1:17" ht="13.5" thickBot="1">
      <c r="A20" s="46"/>
      <c r="B20" s="47"/>
      <c r="C20" s="37"/>
      <c r="D20" s="37"/>
      <c r="G20" s="37"/>
      <c r="H20" s="37"/>
      <c r="I20" s="37"/>
      <c r="J20" s="37"/>
      <c r="K20" s="37"/>
      <c r="L20" s="60"/>
      <c r="M20" s="60"/>
      <c r="N20" s="71"/>
      <c r="O20" s="94"/>
      <c r="P20" s="72"/>
      <c r="Q20" s="94"/>
    </row>
    <row r="21" spans="1:17" ht="16.5" thickBot="1">
      <c r="A21" s="92" t="str">
        <f>B25</f>
        <v>Zadanie 44</v>
      </c>
      <c r="B21" s="88"/>
      <c r="C21" s="93" t="str">
        <f>B22</f>
        <v>Peginterferonum alfa-2a - amp.strzyk.</v>
      </c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</row>
    <row r="22" spans="1:17" ht="25.5">
      <c r="A22" s="25">
        <v>1</v>
      </c>
      <c r="B22" s="320" t="s">
        <v>39</v>
      </c>
      <c r="C22" s="10" t="s">
        <v>32</v>
      </c>
      <c r="D22" s="10" t="s">
        <v>40</v>
      </c>
      <c r="E22" s="35" t="s">
        <v>303</v>
      </c>
      <c r="F22" s="327">
        <v>500</v>
      </c>
      <c r="G22" s="68" t="s">
        <v>14</v>
      </c>
      <c r="H22" s="457"/>
      <c r="I22" s="39"/>
      <c r="J22" s="5">
        <v>0.08</v>
      </c>
      <c r="K22" s="86">
        <f t="shared" ref="K22:K24" si="3">I22*(1+J22)</f>
        <v>0</v>
      </c>
      <c r="L22" s="87">
        <f t="shared" ref="L22:L24" si="4">I22*H22</f>
        <v>0</v>
      </c>
      <c r="M22" s="87">
        <f t="shared" ref="M22:M24" si="5">L22*(1+J22)</f>
        <v>0</v>
      </c>
      <c r="N22" s="420"/>
      <c r="O22" s="419"/>
      <c r="P22" s="403"/>
      <c r="Q22" s="411" t="s">
        <v>41</v>
      </c>
    </row>
    <row r="23" spans="1:17" ht="25.5">
      <c r="A23" s="25">
        <v>2</v>
      </c>
      <c r="B23" s="320" t="s">
        <v>39</v>
      </c>
      <c r="C23" s="10" t="s">
        <v>32</v>
      </c>
      <c r="D23" s="10" t="s">
        <v>42</v>
      </c>
      <c r="E23" s="35" t="s">
        <v>303</v>
      </c>
      <c r="F23" s="327">
        <v>20</v>
      </c>
      <c r="G23" s="68" t="s">
        <v>14</v>
      </c>
      <c r="H23" s="457"/>
      <c r="I23" s="39"/>
      <c r="J23" s="5">
        <v>0.08</v>
      </c>
      <c r="K23" s="86">
        <f t="shared" si="3"/>
        <v>0</v>
      </c>
      <c r="L23" s="87">
        <f t="shared" si="4"/>
        <v>0</v>
      </c>
      <c r="M23" s="87">
        <f t="shared" si="5"/>
        <v>0</v>
      </c>
      <c r="N23" s="420"/>
      <c r="O23" s="419"/>
      <c r="P23" s="403"/>
      <c r="Q23" s="411" t="s">
        <v>41</v>
      </c>
    </row>
    <row r="24" spans="1:17" ht="26.25" thickBot="1">
      <c r="A24" s="25">
        <v>3</v>
      </c>
      <c r="B24" s="320" t="s">
        <v>39</v>
      </c>
      <c r="C24" s="10" t="s">
        <v>32</v>
      </c>
      <c r="D24" s="10" t="s">
        <v>43</v>
      </c>
      <c r="E24" s="35" t="s">
        <v>303</v>
      </c>
      <c r="F24" s="327">
        <v>20</v>
      </c>
      <c r="G24" s="68" t="s">
        <v>14</v>
      </c>
      <c r="H24" s="457"/>
      <c r="I24" s="39"/>
      <c r="J24" s="5">
        <v>0.08</v>
      </c>
      <c r="K24" s="86">
        <f t="shared" si="3"/>
        <v>0</v>
      </c>
      <c r="L24" s="87">
        <f t="shared" si="4"/>
        <v>0</v>
      </c>
      <c r="M24" s="87">
        <f t="shared" si="5"/>
        <v>0</v>
      </c>
      <c r="N24" s="420"/>
      <c r="O24" s="419"/>
      <c r="P24" s="403"/>
      <c r="Q24" s="411" t="s">
        <v>41</v>
      </c>
    </row>
    <row r="25" spans="1:17" ht="13.5" thickBot="1">
      <c r="A25" s="102"/>
      <c r="B25" s="103" t="str">
        <f>"Zadanie "&amp;COUNTIF($C$1:C25,"=Razem")+40</f>
        <v>Zadanie 44</v>
      </c>
      <c r="C25" s="315" t="s">
        <v>81</v>
      </c>
      <c r="D25" s="105"/>
      <c r="E25" s="106"/>
      <c r="F25" s="332"/>
      <c r="G25" s="107"/>
      <c r="H25" s="107"/>
      <c r="I25" s="108"/>
      <c r="J25" s="109"/>
      <c r="K25" s="110"/>
      <c r="L25" s="311">
        <f>SUM(L22:L24)</f>
        <v>0</v>
      </c>
      <c r="M25" s="312">
        <f>SUM(M22:M24)</f>
        <v>0</v>
      </c>
      <c r="N25" s="111"/>
      <c r="O25" s="114"/>
      <c r="P25" s="112"/>
      <c r="Q25" s="113"/>
    </row>
    <row r="26" spans="1:17" ht="13.5" thickBot="1">
      <c r="A26" s="89"/>
      <c r="B26" s="63"/>
      <c r="C26" s="64"/>
      <c r="D26" s="64"/>
      <c r="G26" s="64"/>
      <c r="H26" s="64"/>
      <c r="I26" s="64"/>
      <c r="J26" s="64"/>
      <c r="K26" s="64"/>
      <c r="L26" s="90"/>
      <c r="M26" s="90"/>
      <c r="N26" s="91"/>
      <c r="O26" s="44"/>
      <c r="P26" s="44"/>
      <c r="Q26" s="44"/>
    </row>
    <row r="27" spans="1:17" ht="16.5" thickBot="1">
      <c r="A27" s="92" t="str">
        <f>B29</f>
        <v>Zadanie 45</v>
      </c>
      <c r="B27" s="88"/>
      <c r="C27" s="93" t="str">
        <f>B28</f>
        <v>Cladribinum - rotwór do infuzji</v>
      </c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</row>
    <row r="28" spans="1:17" ht="26.25" thickBot="1">
      <c r="A28" s="25">
        <v>1</v>
      </c>
      <c r="B28" s="322" t="s">
        <v>48</v>
      </c>
      <c r="C28" s="8" t="s">
        <v>27</v>
      </c>
      <c r="D28" s="8" t="s">
        <v>49</v>
      </c>
      <c r="E28" s="40" t="s">
        <v>292</v>
      </c>
      <c r="F28" s="327">
        <v>20</v>
      </c>
      <c r="G28" s="68" t="s">
        <v>14</v>
      </c>
      <c r="H28" s="457"/>
      <c r="I28" s="39"/>
      <c r="J28" s="5">
        <v>0.08</v>
      </c>
      <c r="K28" s="86">
        <f>I28*(1+J28)</f>
        <v>0</v>
      </c>
      <c r="L28" s="87">
        <f>I28*H28</f>
        <v>0</v>
      </c>
      <c r="M28" s="87">
        <f>L28*(1+J28)</f>
        <v>0</v>
      </c>
      <c r="N28" s="420"/>
      <c r="O28" s="419"/>
      <c r="P28" s="404"/>
      <c r="Q28" s="411" t="s">
        <v>50</v>
      </c>
    </row>
    <row r="29" spans="1:17" ht="13.5" thickBot="1">
      <c r="A29" s="102"/>
      <c r="B29" s="103" t="str">
        <f>"Zadanie "&amp;COUNTIF($C$1:C29,"=Razem")+40</f>
        <v>Zadanie 45</v>
      </c>
      <c r="C29" s="315" t="s">
        <v>81</v>
      </c>
      <c r="D29" s="105"/>
      <c r="E29" s="106"/>
      <c r="F29" s="332"/>
      <c r="G29" s="107"/>
      <c r="H29" s="107"/>
      <c r="I29" s="108"/>
      <c r="J29" s="109"/>
      <c r="K29" s="110"/>
      <c r="L29" s="311">
        <f>SUM(L28)</f>
        <v>0</v>
      </c>
      <c r="M29" s="312">
        <f>SUM(M28)</f>
        <v>0</v>
      </c>
      <c r="N29" s="111"/>
      <c r="O29" s="114"/>
      <c r="P29" s="112"/>
      <c r="Q29" s="113"/>
    </row>
    <row r="30" spans="1:17" ht="13.5" thickBot="1">
      <c r="A30" s="89"/>
      <c r="B30" s="63"/>
      <c r="C30" s="64"/>
      <c r="D30" s="64"/>
      <c r="G30" s="64"/>
      <c r="H30" s="64"/>
      <c r="I30" s="64"/>
      <c r="J30" s="64"/>
      <c r="K30" s="64"/>
      <c r="L30" s="90"/>
      <c r="M30" s="90"/>
      <c r="N30" s="91"/>
      <c r="O30" s="44"/>
      <c r="P30" s="44"/>
      <c r="Q30" s="44"/>
    </row>
    <row r="31" spans="1:17" ht="16.5" thickBot="1">
      <c r="A31" s="92" t="str">
        <f>B35</f>
        <v>Zadanie 46</v>
      </c>
      <c r="B31" s="88"/>
      <c r="C31" s="93" t="s">
        <v>207</v>
      </c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</row>
    <row r="32" spans="1:17" ht="45">
      <c r="A32" s="25">
        <v>1</v>
      </c>
      <c r="B32" s="320" t="s">
        <v>66</v>
      </c>
      <c r="C32" s="10" t="s">
        <v>24</v>
      </c>
      <c r="D32" s="10" t="s">
        <v>67</v>
      </c>
      <c r="E32" s="35" t="s">
        <v>217</v>
      </c>
      <c r="F32" s="327">
        <v>180</v>
      </c>
      <c r="G32" s="68" t="s">
        <v>14</v>
      </c>
      <c r="H32" s="457"/>
      <c r="I32" s="39"/>
      <c r="J32" s="5">
        <v>0.08</v>
      </c>
      <c r="K32" s="86">
        <f t="shared" ref="K32:K34" si="6">I32*(1+J32)</f>
        <v>0</v>
      </c>
      <c r="L32" s="87">
        <f t="shared" ref="L32:L34" si="7">I32*H32</f>
        <v>0</v>
      </c>
      <c r="M32" s="87">
        <f t="shared" ref="M32:M34" si="8">L32*(1+J32)</f>
        <v>0</v>
      </c>
      <c r="N32" s="420"/>
      <c r="O32" s="419"/>
      <c r="P32" s="403"/>
      <c r="Q32" s="411" t="s">
        <v>313</v>
      </c>
    </row>
    <row r="33" spans="1:17" ht="51">
      <c r="A33" s="25">
        <v>2</v>
      </c>
      <c r="B33" s="322" t="s">
        <v>54</v>
      </c>
      <c r="C33" s="8" t="s">
        <v>27</v>
      </c>
      <c r="D33" s="10" t="s">
        <v>68</v>
      </c>
      <c r="E33" s="35" t="s">
        <v>308</v>
      </c>
      <c r="F33" s="327">
        <v>20</v>
      </c>
      <c r="G33" s="68" t="s">
        <v>14</v>
      </c>
      <c r="H33" s="457"/>
      <c r="I33" s="39"/>
      <c r="J33" s="5">
        <v>0.08</v>
      </c>
      <c r="K33" s="86">
        <f t="shared" si="6"/>
        <v>0</v>
      </c>
      <c r="L33" s="87">
        <f t="shared" si="7"/>
        <v>0</v>
      </c>
      <c r="M33" s="87">
        <f t="shared" si="8"/>
        <v>0</v>
      </c>
      <c r="N33" s="420"/>
      <c r="O33" s="419"/>
      <c r="P33" s="405"/>
      <c r="Q33" s="411" t="s">
        <v>55</v>
      </c>
    </row>
    <row r="34" spans="1:17" ht="51.75" thickBot="1">
      <c r="A34" s="25">
        <v>3</v>
      </c>
      <c r="B34" s="322" t="s">
        <v>54</v>
      </c>
      <c r="C34" s="8" t="s">
        <v>27</v>
      </c>
      <c r="D34" s="10" t="s">
        <v>13</v>
      </c>
      <c r="E34" s="35" t="s">
        <v>307</v>
      </c>
      <c r="F34" s="327">
        <v>20</v>
      </c>
      <c r="G34" s="68" t="s">
        <v>14</v>
      </c>
      <c r="H34" s="457"/>
      <c r="I34" s="39"/>
      <c r="J34" s="5">
        <v>0.08</v>
      </c>
      <c r="K34" s="86">
        <f t="shared" si="6"/>
        <v>0</v>
      </c>
      <c r="L34" s="87">
        <f t="shared" si="7"/>
        <v>0</v>
      </c>
      <c r="M34" s="87">
        <f t="shared" si="8"/>
        <v>0</v>
      </c>
      <c r="N34" s="420"/>
      <c r="O34" s="419"/>
      <c r="P34" s="403"/>
      <c r="Q34" s="411" t="s">
        <v>55</v>
      </c>
    </row>
    <row r="35" spans="1:17" ht="13.5" thickBot="1">
      <c r="A35" s="102"/>
      <c r="B35" s="103" t="str">
        <f>"Zadanie "&amp;COUNTIF($C$1:C35,"=Razem")+40</f>
        <v>Zadanie 46</v>
      </c>
      <c r="C35" s="315" t="s">
        <v>81</v>
      </c>
      <c r="D35" s="105"/>
      <c r="E35" s="106"/>
      <c r="F35" s="332"/>
      <c r="G35" s="107"/>
      <c r="H35" s="107"/>
      <c r="I35" s="108"/>
      <c r="J35" s="109"/>
      <c r="K35" s="110"/>
      <c r="L35" s="311">
        <f>SUM(L32:L34)</f>
        <v>0</v>
      </c>
      <c r="M35" s="312">
        <f>SUM(M32:M34)</f>
        <v>0</v>
      </c>
      <c r="N35" s="111"/>
      <c r="O35" s="114"/>
      <c r="P35" s="112"/>
      <c r="Q35" s="113"/>
    </row>
    <row r="36" spans="1:17" ht="13.5" thickBot="1">
      <c r="A36" s="89"/>
      <c r="B36" s="63"/>
      <c r="C36" s="64"/>
      <c r="D36" s="64"/>
      <c r="G36" s="64"/>
      <c r="H36" s="64"/>
      <c r="I36" s="64"/>
      <c r="J36" s="64"/>
      <c r="K36" s="64"/>
      <c r="L36" s="90"/>
      <c r="M36" s="90"/>
      <c r="N36" s="91"/>
      <c r="O36" s="44"/>
      <c r="P36" s="44"/>
      <c r="Q36" s="44"/>
    </row>
    <row r="37" spans="1:17" ht="16.5" thickBot="1">
      <c r="A37" s="92" t="str">
        <f>B40</f>
        <v>Zadanie 47</v>
      </c>
      <c r="B37" s="88"/>
      <c r="C37" s="93" t="s">
        <v>392</v>
      </c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</row>
    <row r="38" spans="1:17">
      <c r="A38" s="25">
        <v>1</v>
      </c>
      <c r="B38" s="320" t="s">
        <v>64</v>
      </c>
      <c r="C38" s="10" t="s">
        <v>37</v>
      </c>
      <c r="D38" s="10" t="s">
        <v>15</v>
      </c>
      <c r="E38" s="35" t="s">
        <v>269</v>
      </c>
      <c r="F38" s="327">
        <v>25</v>
      </c>
      <c r="G38" s="68" t="s">
        <v>14</v>
      </c>
      <c r="H38" s="457"/>
      <c r="I38" s="39"/>
      <c r="J38" s="5">
        <v>0.08</v>
      </c>
      <c r="K38" s="86">
        <f t="shared" ref="K38:K39" si="9">I38*(1+J38)</f>
        <v>0</v>
      </c>
      <c r="L38" s="87">
        <f t="shared" ref="L38:L39" si="10">I38*H38</f>
        <v>0</v>
      </c>
      <c r="M38" s="87">
        <f t="shared" ref="M38:M39" si="11">L38*(1+J38)</f>
        <v>0</v>
      </c>
      <c r="N38" s="420"/>
      <c r="O38" s="419"/>
      <c r="P38" s="405"/>
      <c r="Q38" s="411" t="s">
        <v>65</v>
      </c>
    </row>
    <row r="39" spans="1:17" ht="13.5" thickBot="1">
      <c r="A39" s="25">
        <v>2</v>
      </c>
      <c r="B39" s="320" t="s">
        <v>64</v>
      </c>
      <c r="C39" s="10" t="s">
        <v>37</v>
      </c>
      <c r="D39" s="10" t="s">
        <v>56</v>
      </c>
      <c r="E39" s="35" t="s">
        <v>269</v>
      </c>
      <c r="F39" s="327">
        <v>25</v>
      </c>
      <c r="G39" s="68" t="s">
        <v>14</v>
      </c>
      <c r="H39" s="457"/>
      <c r="I39" s="39"/>
      <c r="J39" s="5">
        <v>0.08</v>
      </c>
      <c r="K39" s="86">
        <f t="shared" si="9"/>
        <v>0</v>
      </c>
      <c r="L39" s="87">
        <f t="shared" si="10"/>
        <v>0</v>
      </c>
      <c r="M39" s="87">
        <f t="shared" si="11"/>
        <v>0</v>
      </c>
      <c r="N39" s="421"/>
      <c r="O39" s="422"/>
      <c r="P39" s="405"/>
      <c r="Q39" s="411" t="s">
        <v>65</v>
      </c>
    </row>
    <row r="40" spans="1:17" ht="13.5" thickBot="1">
      <c r="A40" s="102"/>
      <c r="B40" s="103" t="str">
        <f>"Zadanie "&amp;COUNTIF($C$1:C40,"=Razem")+40</f>
        <v>Zadanie 47</v>
      </c>
      <c r="C40" s="315" t="s">
        <v>81</v>
      </c>
      <c r="D40" s="105"/>
      <c r="E40" s="106"/>
      <c r="F40" s="332"/>
      <c r="G40" s="107"/>
      <c r="H40" s="107"/>
      <c r="I40" s="108"/>
      <c r="J40" s="109"/>
      <c r="K40" s="110"/>
      <c r="L40" s="311">
        <f>SUM(L38:L39)</f>
        <v>0</v>
      </c>
      <c r="M40" s="312">
        <f>SUM(M38:M39)</f>
        <v>0</v>
      </c>
      <c r="N40" s="111"/>
      <c r="O40" s="114"/>
      <c r="P40" s="112"/>
      <c r="Q40" s="113"/>
    </row>
    <row r="41" spans="1:17" ht="13.5" thickBot="1">
      <c r="A41" s="89"/>
      <c r="B41" s="63"/>
      <c r="C41" s="64"/>
      <c r="D41" s="64"/>
      <c r="G41" s="64"/>
      <c r="H41" s="64"/>
      <c r="I41" s="64"/>
      <c r="J41" s="64"/>
      <c r="K41" s="64"/>
      <c r="L41" s="90"/>
      <c r="M41" s="90"/>
      <c r="N41" s="91"/>
      <c r="O41" s="44"/>
      <c r="P41" s="44"/>
      <c r="Q41" s="44"/>
    </row>
    <row r="42" spans="1:17" ht="16.5" thickBot="1">
      <c r="A42" s="92" t="str">
        <f>B44</f>
        <v>Zadanie 48</v>
      </c>
      <c r="B42" s="88"/>
      <c r="C42" s="93" t="str">
        <f>B43</f>
        <v>Bortezomibum - roztw. do wstrzykiwań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</row>
    <row r="43" spans="1:17" ht="24.75" thickBot="1">
      <c r="A43" s="26">
        <v>1</v>
      </c>
      <c r="B43" s="319" t="s">
        <v>321</v>
      </c>
      <c r="C43" s="28" t="s">
        <v>77</v>
      </c>
      <c r="D43" s="28" t="s">
        <v>320</v>
      </c>
      <c r="E43" s="306" t="e">
        <f>INDEX(#REF!,MATCH($O43,#REF!,0))</f>
        <v>#REF!</v>
      </c>
      <c r="F43" s="327">
        <v>300</v>
      </c>
      <c r="G43" s="48" t="s">
        <v>14</v>
      </c>
      <c r="H43" s="456"/>
      <c r="I43" s="39"/>
      <c r="J43" s="5">
        <v>0.08</v>
      </c>
      <c r="K43" s="86">
        <f>I43*(1+J43)</f>
        <v>0</v>
      </c>
      <c r="L43" s="87">
        <f>I43*H43</f>
        <v>0</v>
      </c>
      <c r="M43" s="87">
        <f>L43*(1+J43)</f>
        <v>0</v>
      </c>
      <c r="N43" s="418"/>
      <c r="O43" s="422"/>
      <c r="P43" s="402"/>
      <c r="Q43" s="80" t="s">
        <v>88</v>
      </c>
    </row>
    <row r="44" spans="1:17" ht="13.5" thickBot="1">
      <c r="A44" s="102"/>
      <c r="B44" s="103" t="str">
        <f>"Zadanie "&amp;COUNTIF($C$1:C44,"=Razem")+40</f>
        <v>Zadanie 48</v>
      </c>
      <c r="C44" s="315" t="s">
        <v>81</v>
      </c>
      <c r="D44" s="105"/>
      <c r="E44" s="106"/>
      <c r="F44" s="332"/>
      <c r="G44" s="107"/>
      <c r="H44" s="107"/>
      <c r="I44" s="108"/>
      <c r="J44" s="109"/>
      <c r="K44" s="110"/>
      <c r="L44" s="311">
        <f>SUM(L43)</f>
        <v>0</v>
      </c>
      <c r="M44" s="312">
        <f>SUM(M43)</f>
        <v>0</v>
      </c>
      <c r="N44" s="111"/>
      <c r="O44" s="114"/>
      <c r="P44" s="112"/>
      <c r="Q44" s="113"/>
    </row>
    <row r="45" spans="1:17" ht="13.5" thickBot="1">
      <c r="A45" s="89"/>
      <c r="B45" s="63"/>
      <c r="C45" s="64"/>
      <c r="D45" s="64"/>
      <c r="G45" s="64"/>
      <c r="H45" s="64"/>
      <c r="I45" s="64"/>
      <c r="J45" s="64"/>
      <c r="K45" s="64"/>
      <c r="L45" s="90"/>
      <c r="M45" s="90"/>
      <c r="N45" s="91"/>
      <c r="O45" s="44"/>
      <c r="P45" s="44"/>
      <c r="Q45" s="44"/>
    </row>
    <row r="46" spans="1:17" s="120" customFormat="1" ht="13.5" thickBot="1">
      <c r="A46" s="182" t="str">
        <f>B49</f>
        <v>Zadanie 49</v>
      </c>
      <c r="B46" s="146"/>
      <c r="C46" s="148" t="str">
        <f>B47</f>
        <v>Mezylan imatynibu</v>
      </c>
      <c r="D46" s="148"/>
      <c r="E46" s="148"/>
      <c r="F46" s="122"/>
      <c r="G46" s="122"/>
      <c r="H46" s="122"/>
      <c r="I46" s="122"/>
      <c r="J46" s="122"/>
      <c r="K46" s="122"/>
      <c r="L46" s="122"/>
      <c r="M46" s="122"/>
      <c r="N46" s="148"/>
      <c r="O46" s="148"/>
      <c r="P46" s="148"/>
      <c r="Q46" s="148"/>
    </row>
    <row r="47" spans="1:17" ht="25.5">
      <c r="A47" s="24">
        <v>1</v>
      </c>
      <c r="B47" s="318" t="s">
        <v>245</v>
      </c>
      <c r="C47" s="81" t="s">
        <v>218</v>
      </c>
      <c r="D47" s="34" t="s">
        <v>223</v>
      </c>
      <c r="E47" s="181" t="s">
        <v>217</v>
      </c>
      <c r="F47" s="333">
        <v>60</v>
      </c>
      <c r="G47" s="36" t="s">
        <v>14</v>
      </c>
      <c r="H47" s="458"/>
      <c r="I47" s="39"/>
      <c r="J47" s="5">
        <v>0.08</v>
      </c>
      <c r="K47" s="86">
        <f t="shared" ref="K47:K48" si="12">I47*(1+J47)</f>
        <v>0</v>
      </c>
      <c r="L47" s="87">
        <f t="shared" ref="L47:L48" si="13">I47*H47</f>
        <v>0</v>
      </c>
      <c r="M47" s="87">
        <f t="shared" ref="M47:M48" si="14">L47*(1+J47)</f>
        <v>0</v>
      </c>
      <c r="N47" s="423"/>
      <c r="O47" s="422"/>
      <c r="P47" s="406"/>
      <c r="Q47" s="411" t="s">
        <v>243</v>
      </c>
    </row>
    <row r="48" spans="1:17" ht="51.75" thickBot="1">
      <c r="A48" s="24">
        <v>2</v>
      </c>
      <c r="B48" s="318" t="s">
        <v>244</v>
      </c>
      <c r="C48" s="81" t="s">
        <v>218</v>
      </c>
      <c r="D48" s="36" t="s">
        <v>219</v>
      </c>
      <c r="E48" s="184" t="s">
        <v>226</v>
      </c>
      <c r="F48" s="333">
        <v>20</v>
      </c>
      <c r="G48" s="36" t="s">
        <v>14</v>
      </c>
      <c r="H48" s="458"/>
      <c r="I48" s="39"/>
      <c r="J48" s="5">
        <v>0.08</v>
      </c>
      <c r="K48" s="86">
        <f t="shared" si="12"/>
        <v>0</v>
      </c>
      <c r="L48" s="87">
        <f t="shared" si="13"/>
        <v>0</v>
      </c>
      <c r="M48" s="87">
        <f t="shared" si="14"/>
        <v>0</v>
      </c>
      <c r="N48" s="423"/>
      <c r="O48" s="422"/>
      <c r="P48" s="406"/>
      <c r="Q48" s="411" t="s">
        <v>243</v>
      </c>
    </row>
    <row r="49" spans="1:16368" ht="13.5" thickBot="1">
      <c r="A49" s="102"/>
      <c r="B49" s="103" t="str">
        <f>"Zadanie "&amp;COUNTIF($C$1:C49,"=Razem")+40</f>
        <v>Zadanie 49</v>
      </c>
      <c r="C49" s="315" t="s">
        <v>81</v>
      </c>
      <c r="D49" s="105"/>
      <c r="E49" s="106"/>
      <c r="F49" s="332"/>
      <c r="G49" s="107"/>
      <c r="H49" s="107"/>
      <c r="I49" s="177"/>
      <c r="J49" s="109"/>
      <c r="K49" s="176"/>
      <c r="L49" s="313">
        <f>SUM(L47:L48)</f>
        <v>0</v>
      </c>
      <c r="M49" s="314">
        <f>SUM(M47:M48)</f>
        <v>0</v>
      </c>
      <c r="N49" s="175"/>
      <c r="O49" s="183"/>
      <c r="P49" s="112"/>
      <c r="Q49" s="183"/>
    </row>
    <row r="50" spans="1:16368" ht="13.5" thickBot="1">
      <c r="A50" s="1"/>
      <c r="B50" s="180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6368" ht="13.5" thickBot="1">
      <c r="A51" s="179" t="str">
        <f>B53</f>
        <v>Zadanie 50</v>
      </c>
      <c r="B51" s="162"/>
      <c r="C51" s="148" t="str">
        <f>B52</f>
        <v>Fluorouracilum</v>
      </c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</row>
    <row r="52" spans="1:16368" ht="39" thickBot="1">
      <c r="A52" s="24">
        <v>1</v>
      </c>
      <c r="B52" s="320" t="s">
        <v>242</v>
      </c>
      <c r="C52" s="81" t="s">
        <v>241</v>
      </c>
      <c r="D52" s="10" t="s">
        <v>240</v>
      </c>
      <c r="E52" s="178" t="s">
        <v>292</v>
      </c>
      <c r="F52" s="333">
        <v>10</v>
      </c>
      <c r="G52" s="36" t="s">
        <v>14</v>
      </c>
      <c r="H52" s="458"/>
      <c r="I52" s="43"/>
      <c r="J52" s="5">
        <v>0.08</v>
      </c>
      <c r="K52" s="86">
        <f>I52*(1+J52)</f>
        <v>0</v>
      </c>
      <c r="L52" s="87">
        <f>I52*H52</f>
        <v>0</v>
      </c>
      <c r="M52" s="87">
        <f>L52*(1+J52)</f>
        <v>0</v>
      </c>
      <c r="N52" s="424"/>
      <c r="O52" s="425"/>
      <c r="P52" s="406"/>
      <c r="Q52" s="412"/>
    </row>
    <row r="53" spans="1:16368" ht="13.5" thickBot="1">
      <c r="A53" s="102"/>
      <c r="B53" s="103" t="str">
        <f>"Zadanie "&amp;COUNTIF($C$1:C53,"=Razem")+40</f>
        <v>Zadanie 50</v>
      </c>
      <c r="C53" s="315" t="s">
        <v>81</v>
      </c>
      <c r="D53" s="105"/>
      <c r="E53" s="106"/>
      <c r="F53" s="332"/>
      <c r="G53" s="107"/>
      <c r="H53" s="107"/>
      <c r="I53" s="177"/>
      <c r="J53" s="109"/>
      <c r="K53" s="176"/>
      <c r="L53" s="313">
        <f>SUM(L52:L52)</f>
        <v>0</v>
      </c>
      <c r="M53" s="314">
        <f>SUM(M52:M52)</f>
        <v>0</v>
      </c>
      <c r="N53" s="175"/>
      <c r="O53" s="173"/>
      <c r="P53" s="112"/>
      <c r="Q53" s="174"/>
    </row>
    <row r="54" spans="1:16368" ht="13.5" thickBot="1"/>
    <row r="55" spans="1:16368" s="11" customFormat="1" ht="15.75">
      <c r="A55" s="145" t="str">
        <f>B60</f>
        <v>Zadanie 51</v>
      </c>
      <c r="B55" s="150"/>
      <c r="C55" s="147" t="str">
        <f>B56</f>
        <v>Lenalidomide</v>
      </c>
      <c r="D55" s="148"/>
      <c r="E55" s="148"/>
      <c r="F55" s="148"/>
      <c r="G55" s="203"/>
      <c r="H55" s="203"/>
      <c r="I55" s="290"/>
      <c r="J55" s="148"/>
      <c r="K55" s="148"/>
      <c r="L55" s="148"/>
      <c r="M55" s="146"/>
      <c r="N55" s="146"/>
      <c r="O55" s="148"/>
      <c r="P55" s="257"/>
      <c r="Q55" s="146"/>
      <c r="R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  <c r="XEF55" s="2"/>
      <c r="XEG55" s="2"/>
      <c r="XEH55" s="2"/>
      <c r="XEI55" s="2"/>
      <c r="XEJ55" s="2"/>
      <c r="XEK55" s="2"/>
      <c r="XEL55" s="2"/>
      <c r="XEM55" s="2"/>
      <c r="XEN55" s="2"/>
    </row>
    <row r="56" spans="1:16368" s="2" customFormat="1" ht="45">
      <c r="A56" s="155">
        <v>1</v>
      </c>
      <c r="B56" s="316" t="s">
        <v>246</v>
      </c>
      <c r="C56" s="161" t="s">
        <v>24</v>
      </c>
      <c r="D56" s="155" t="s">
        <v>21</v>
      </c>
      <c r="E56" s="157" t="s">
        <v>227</v>
      </c>
      <c r="F56" s="334">
        <v>50</v>
      </c>
      <c r="G56" s="155" t="s">
        <v>14</v>
      </c>
      <c r="H56" s="302"/>
      <c r="I56" s="43"/>
      <c r="J56" s="5">
        <v>0.08</v>
      </c>
      <c r="K56" s="86">
        <f t="shared" ref="K56:K59" si="15">I56*(1+J56)</f>
        <v>0</v>
      </c>
      <c r="L56" s="87">
        <f t="shared" ref="L56:L59" si="16">I56*H56</f>
        <v>0</v>
      </c>
      <c r="M56" s="87">
        <f t="shared" ref="M56:M59" si="17">L56*(1+J56)</f>
        <v>0</v>
      </c>
      <c r="N56" s="427"/>
      <c r="O56" s="407"/>
      <c r="P56" s="407"/>
      <c r="Q56" s="411" t="s">
        <v>314</v>
      </c>
    </row>
    <row r="57" spans="1:16368" s="2" customFormat="1" ht="45">
      <c r="A57" s="155">
        <v>2</v>
      </c>
      <c r="B57" s="316" t="s">
        <v>246</v>
      </c>
      <c r="C57" s="161" t="s">
        <v>24</v>
      </c>
      <c r="D57" s="155" t="s">
        <v>23</v>
      </c>
      <c r="E57" s="157" t="s">
        <v>227</v>
      </c>
      <c r="F57" s="334">
        <v>170</v>
      </c>
      <c r="G57" s="155" t="s">
        <v>14</v>
      </c>
      <c r="H57" s="302"/>
      <c r="I57" s="43"/>
      <c r="J57" s="5">
        <v>0.08</v>
      </c>
      <c r="K57" s="86">
        <f t="shared" si="15"/>
        <v>0</v>
      </c>
      <c r="L57" s="87">
        <f t="shared" si="16"/>
        <v>0</v>
      </c>
      <c r="M57" s="87">
        <f t="shared" si="17"/>
        <v>0</v>
      </c>
      <c r="N57" s="427"/>
      <c r="O57" s="407"/>
      <c r="P57" s="407"/>
      <c r="Q57" s="411" t="s">
        <v>314</v>
      </c>
    </row>
    <row r="58" spans="1:16368" s="2" customFormat="1" ht="33.75">
      <c r="A58" s="155">
        <v>3</v>
      </c>
      <c r="B58" s="316" t="s">
        <v>246</v>
      </c>
      <c r="C58" s="161" t="s">
        <v>24</v>
      </c>
      <c r="D58" s="155" t="s">
        <v>76</v>
      </c>
      <c r="E58" s="157" t="s">
        <v>227</v>
      </c>
      <c r="F58" s="334">
        <v>20</v>
      </c>
      <c r="G58" s="155" t="s">
        <v>14</v>
      </c>
      <c r="H58" s="302"/>
      <c r="I58" s="43"/>
      <c r="J58" s="5">
        <v>0.08</v>
      </c>
      <c r="K58" s="86">
        <f t="shared" si="15"/>
        <v>0</v>
      </c>
      <c r="L58" s="87">
        <f t="shared" si="16"/>
        <v>0</v>
      </c>
      <c r="M58" s="87">
        <f t="shared" si="17"/>
        <v>0</v>
      </c>
      <c r="N58" s="427"/>
      <c r="O58" s="407"/>
      <c r="P58" s="407"/>
      <c r="Q58" s="411" t="s">
        <v>315</v>
      </c>
    </row>
    <row r="59" spans="1:16368" s="2" customFormat="1" ht="34.5" thickBot="1">
      <c r="A59" s="155">
        <v>4</v>
      </c>
      <c r="B59" s="316" t="s">
        <v>246</v>
      </c>
      <c r="C59" s="161" t="s">
        <v>24</v>
      </c>
      <c r="D59" s="155" t="s">
        <v>68</v>
      </c>
      <c r="E59" s="157" t="s">
        <v>227</v>
      </c>
      <c r="F59" s="334">
        <v>120</v>
      </c>
      <c r="G59" s="155" t="s">
        <v>14</v>
      </c>
      <c r="H59" s="302"/>
      <c r="I59" s="43"/>
      <c r="J59" s="5">
        <v>0.08</v>
      </c>
      <c r="K59" s="86">
        <f t="shared" si="15"/>
        <v>0</v>
      </c>
      <c r="L59" s="87">
        <f t="shared" si="16"/>
        <v>0</v>
      </c>
      <c r="M59" s="87">
        <f t="shared" si="17"/>
        <v>0</v>
      </c>
      <c r="N59" s="427"/>
      <c r="O59" s="407"/>
      <c r="P59" s="407"/>
      <c r="Q59" s="411" t="s">
        <v>315</v>
      </c>
    </row>
    <row r="60" spans="1:16368" s="2" customFormat="1" ht="13.5" thickBot="1">
      <c r="A60" s="102"/>
      <c r="B60" s="103" t="str">
        <f>"Zadanie "&amp;COUNTIF($C$1:C60,"=Razem")+40</f>
        <v>Zadanie 51</v>
      </c>
      <c r="C60" s="315" t="s">
        <v>81</v>
      </c>
      <c r="D60" s="105"/>
      <c r="E60" s="106"/>
      <c r="F60" s="332"/>
      <c r="G60" s="107"/>
      <c r="H60" s="107"/>
      <c r="I60" s="177"/>
      <c r="J60" s="109"/>
      <c r="K60" s="176"/>
      <c r="L60" s="313">
        <f>SUM(L56:L59)</f>
        <v>0</v>
      </c>
      <c r="M60" s="314">
        <f>SUM(M56:M59)</f>
        <v>0</v>
      </c>
      <c r="N60" s="175"/>
      <c r="O60" s="173"/>
      <c r="P60" s="112"/>
      <c r="Q60" s="174"/>
      <c r="Z60" s="3"/>
      <c r="AB60" s="3"/>
      <c r="AC60" s="3"/>
      <c r="AD60" s="3"/>
      <c r="AE60" s="3"/>
      <c r="AF60" s="3"/>
    </row>
    <row r="61" spans="1:16368" ht="13.5" thickBot="1"/>
    <row r="62" spans="1:16368" ht="15.75">
      <c r="A62" s="145" t="str">
        <f>B64</f>
        <v>Zadanie 52</v>
      </c>
      <c r="B62" s="146"/>
      <c r="C62" s="147" t="str">
        <f>B63</f>
        <v>Fludarabini phosphas</v>
      </c>
      <c r="D62" s="148"/>
      <c r="E62" s="148"/>
      <c r="F62" s="148"/>
      <c r="G62" s="148"/>
      <c r="H62" s="148"/>
      <c r="I62" s="148"/>
      <c r="J62" s="148"/>
      <c r="K62" s="148"/>
      <c r="L62" s="146"/>
      <c r="M62" s="146"/>
      <c r="N62" s="149"/>
      <c r="O62" s="148"/>
      <c r="P62" s="280"/>
      <c r="Q62" s="150"/>
    </row>
    <row r="63" spans="1:16368" ht="26.25" thickBot="1">
      <c r="A63" s="155">
        <v>1</v>
      </c>
      <c r="B63" s="316" t="s">
        <v>310</v>
      </c>
      <c r="C63" s="161" t="s">
        <v>218</v>
      </c>
      <c r="D63" s="155" t="s">
        <v>396</v>
      </c>
      <c r="E63" s="279" t="s">
        <v>268</v>
      </c>
      <c r="F63" s="335">
        <v>20</v>
      </c>
      <c r="G63" s="155" t="s">
        <v>14</v>
      </c>
      <c r="H63" s="302"/>
      <c r="I63" s="43"/>
      <c r="J63" s="151">
        <v>0.08</v>
      </c>
      <c r="K63" s="86">
        <f>I63*(1+J63)</f>
        <v>0</v>
      </c>
      <c r="L63" s="87">
        <f>I63*H63</f>
        <v>0</v>
      </c>
      <c r="M63" s="87">
        <f>L63*(1+J63)</f>
        <v>0</v>
      </c>
      <c r="N63" s="390"/>
      <c r="O63" s="359"/>
      <c r="P63" s="408"/>
      <c r="Q63" s="411" t="s">
        <v>311</v>
      </c>
    </row>
    <row r="64" spans="1:16368" ht="13.5" thickBot="1">
      <c r="A64" s="102"/>
      <c r="B64" s="103" t="str">
        <f>"Zadanie "&amp;COUNTIF($C$1:C64,"=Razem")+40</f>
        <v>Zadanie 52</v>
      </c>
      <c r="C64" s="315" t="s">
        <v>81</v>
      </c>
      <c r="D64" s="105"/>
      <c r="E64" s="106"/>
      <c r="F64" s="332"/>
      <c r="G64" s="107"/>
      <c r="H64" s="107"/>
      <c r="I64" s="177"/>
      <c r="J64" s="109"/>
      <c r="K64" s="176"/>
      <c r="L64" s="313">
        <f>SUM(L63:L63)</f>
        <v>0</v>
      </c>
      <c r="M64" s="314">
        <f>SUM(M63:M63)</f>
        <v>0</v>
      </c>
      <c r="N64" s="175"/>
      <c r="O64" s="173"/>
      <c r="P64" s="112"/>
      <c r="Q64" s="174"/>
    </row>
    <row r="65" spans="1:17" ht="13.5" thickBot="1"/>
    <row r="66" spans="1:17" ht="16.5" thickBot="1">
      <c r="A66" s="92" t="str">
        <f>B68</f>
        <v>Zadanie 53</v>
      </c>
      <c r="B66" s="88"/>
      <c r="C66" s="93" t="s">
        <v>380</v>
      </c>
      <c r="D66" s="88"/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</row>
    <row r="67" spans="1:17" ht="26.25" thickBot="1">
      <c r="A67" s="323">
        <v>1</v>
      </c>
      <c r="B67" s="324" t="s">
        <v>397</v>
      </c>
      <c r="C67" s="325" t="s">
        <v>398</v>
      </c>
      <c r="D67" s="325" t="s">
        <v>399</v>
      </c>
      <c r="E67" s="326" t="s">
        <v>400</v>
      </c>
      <c r="F67" s="327">
        <v>40</v>
      </c>
      <c r="G67" s="328" t="s">
        <v>14</v>
      </c>
      <c r="H67" s="459"/>
      <c r="I67" s="329"/>
      <c r="J67" s="330">
        <v>0.08</v>
      </c>
      <c r="K67" s="86">
        <f>I67*(1+J67)</f>
        <v>0</v>
      </c>
      <c r="L67" s="87">
        <f>I67*H67</f>
        <v>0</v>
      </c>
      <c r="M67" s="87">
        <f>L67*(1+J67)</f>
        <v>0</v>
      </c>
      <c r="N67" s="426"/>
      <c r="O67" s="359"/>
      <c r="P67" s="397"/>
      <c r="Q67" s="413" t="s">
        <v>28</v>
      </c>
    </row>
    <row r="68" spans="1:17" ht="13.5" thickBot="1">
      <c r="A68" s="102"/>
      <c r="B68" s="103" t="str">
        <f>"Zadanie "&amp;COUNTIF($C$1:C68,"=Razem")+40</f>
        <v>Zadanie 53</v>
      </c>
      <c r="C68" s="315" t="s">
        <v>81</v>
      </c>
      <c r="D68" s="105"/>
      <c r="E68" s="106"/>
      <c r="F68" s="332"/>
      <c r="G68" s="107"/>
      <c r="H68" s="107"/>
      <c r="I68" s="108"/>
      <c r="J68" s="109"/>
      <c r="K68" s="110"/>
      <c r="L68" s="311">
        <f>SUM(L67:L67)</f>
        <v>0</v>
      </c>
      <c r="M68" s="312">
        <f>SUM(M67:M67)</f>
        <v>0</v>
      </c>
      <c r="N68" s="111"/>
      <c r="O68" s="114"/>
      <c r="P68" s="112"/>
      <c r="Q68" s="113"/>
    </row>
  </sheetData>
  <autoFilter ref="A1:Q68" xr:uid="{00000000-0001-0000-0200-000000000000}"/>
  <phoneticPr fontId="36" type="noConversion"/>
  <conditionalFormatting sqref="H1">
    <cfRule type="duplicateValues" dxfId="7" priority="1"/>
  </conditionalFormatting>
  <conditionalFormatting sqref="I55">
    <cfRule type="duplicateValues" dxfId="6" priority="5"/>
  </conditionalFormatting>
  <conditionalFormatting sqref="N60:N65 N1 N3:N7 N9:N42 N44:N54 N73:N1048576 O50">
    <cfRule type="duplicateValues" dxfId="5" priority="7"/>
  </conditionalFormatting>
  <conditionalFormatting sqref="N68 N66">
    <cfRule type="duplicateValues" dxfId="4" priority="30"/>
  </conditionalFormatting>
  <conditionalFormatting sqref="O47:O48 O1 O3:O45 O50:O1048576">
    <cfRule type="duplicateValues" dxfId="3" priority="14"/>
  </conditionalFormatting>
  <conditionalFormatting sqref="R55:R60">
    <cfRule type="duplicateValues" dxfId="2" priority="71"/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horizontalDpi="300" verticalDpi="300" r:id="rId1"/>
  <headerFooter>
    <oddHeader>&amp;Lsprawa 28/2024&amp;CFORMULARZ CENOWY&amp;RZAŁACZNIK NR 7 DO SWZ</oddHeader>
    <oddFooter>Strona &amp;P z &amp;N</oddFooter>
  </headerFooter>
  <rowBreaks count="2" manualBreakCount="2">
    <brk id="26" max="17" man="1"/>
    <brk id="54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5B1C6-EF94-4257-941F-C00FD4B2DD3F}">
  <sheetPr>
    <tabColor rgb="FFFF0000"/>
    <pageSetUpPr fitToPage="1"/>
  </sheetPr>
  <dimension ref="A1:T9"/>
  <sheetViews>
    <sheetView showGridLines="0" tabSelected="1" view="pageBreakPreview" topLeftCell="D1" zoomScaleNormal="90" zoomScaleSheetLayoutView="100" zoomScalePageLayoutView="90" workbookViewId="0">
      <selection activeCell="W11" sqref="W11"/>
    </sheetView>
  </sheetViews>
  <sheetFormatPr defaultColWidth="9.140625" defaultRowHeight="12.75" outlineLevelCol="1"/>
  <cols>
    <col min="1" max="1" width="8" customWidth="1"/>
    <col min="2" max="2" width="29.140625" style="215" bestFit="1" customWidth="1"/>
    <col min="3" max="3" width="15.5703125" customWidth="1"/>
    <col min="4" max="4" width="12.7109375" customWidth="1"/>
    <col min="5" max="5" width="12.140625" customWidth="1"/>
    <col min="6" max="6" width="11.42578125" customWidth="1"/>
    <col min="7" max="7" width="4.85546875" customWidth="1"/>
    <col min="8" max="8" width="27" style="230" customWidth="1"/>
    <col min="9" max="9" width="19" style="295" customWidth="1"/>
    <col min="10" max="10" width="16" style="295" customWidth="1" outlineLevel="1"/>
    <col min="11" max="11" width="15.42578125" style="295" customWidth="1" outlineLevel="1"/>
    <col min="12" max="12" width="12" customWidth="1"/>
    <col min="13" max="13" width="5.28515625" customWidth="1"/>
    <col min="14" max="14" width="11.5703125" customWidth="1"/>
    <col min="15" max="15" width="13.5703125" customWidth="1"/>
    <col min="16" max="16" width="14.85546875" customWidth="1"/>
    <col min="17" max="17" width="14.7109375" style="273" customWidth="1"/>
    <col min="18" max="18" width="14.140625" style="252" customWidth="1"/>
    <col min="19" max="19" width="16.5703125" customWidth="1"/>
    <col min="20" max="20" width="9.140625" customWidth="1"/>
  </cols>
  <sheetData>
    <row r="1" spans="1:20" ht="18">
      <c r="A1" s="166"/>
      <c r="B1" s="167" t="s">
        <v>236</v>
      </c>
      <c r="C1" s="166"/>
      <c r="D1" s="166"/>
      <c r="E1" s="166"/>
      <c r="F1" s="166"/>
      <c r="G1" s="166"/>
      <c r="H1" s="221"/>
      <c r="I1" s="281"/>
      <c r="J1" s="281"/>
      <c r="K1" s="281"/>
      <c r="L1" s="166"/>
      <c r="M1" s="166"/>
      <c r="N1" s="166"/>
      <c r="O1" s="166"/>
      <c r="P1" s="166"/>
      <c r="Q1" s="260"/>
      <c r="R1" s="240"/>
      <c r="S1" s="166"/>
      <c r="T1" s="166"/>
    </row>
    <row r="2" spans="1:20" ht="20.25">
      <c r="A2" s="190" t="s">
        <v>353</v>
      </c>
      <c r="B2" s="191" t="s">
        <v>354</v>
      </c>
      <c r="C2" s="341" t="s">
        <v>355</v>
      </c>
      <c r="D2" s="192"/>
      <c r="E2" s="192"/>
      <c r="F2" s="192"/>
      <c r="G2" s="192"/>
      <c r="H2" s="229"/>
      <c r="I2" s="294"/>
      <c r="J2" s="294"/>
      <c r="K2" s="294"/>
      <c r="L2" s="192"/>
      <c r="M2" s="192"/>
      <c r="N2" s="192"/>
      <c r="O2" s="192"/>
      <c r="P2" s="192"/>
      <c r="Q2" s="272"/>
      <c r="R2" s="251"/>
      <c r="S2" s="432"/>
      <c r="T2" s="432"/>
    </row>
    <row r="3" spans="1:20" ht="20.25">
      <c r="A3" s="190" t="s">
        <v>293</v>
      </c>
      <c r="B3" s="191" t="s">
        <v>356</v>
      </c>
      <c r="C3" s="341" t="s">
        <v>357</v>
      </c>
      <c r="D3" s="192"/>
      <c r="E3" s="192"/>
      <c r="F3" s="192"/>
      <c r="G3" s="192"/>
      <c r="H3" s="229"/>
      <c r="I3" s="294"/>
      <c r="J3" s="294"/>
      <c r="K3" s="294"/>
      <c r="L3" s="192"/>
      <c r="M3" s="192"/>
      <c r="N3" s="192"/>
      <c r="O3" s="192"/>
      <c r="P3" s="192"/>
      <c r="Q3" s="272"/>
      <c r="R3" s="251"/>
      <c r="S3" s="432"/>
      <c r="T3" s="432"/>
    </row>
    <row r="4" spans="1:20" ht="51">
      <c r="A4" s="126" t="s">
        <v>0</v>
      </c>
      <c r="B4" s="206" t="s">
        <v>1</v>
      </c>
      <c r="C4" s="49" t="s">
        <v>2</v>
      </c>
      <c r="D4" s="126" t="s">
        <v>3</v>
      </c>
      <c r="E4" s="126" t="s">
        <v>4</v>
      </c>
      <c r="F4" s="345" t="s">
        <v>382</v>
      </c>
      <c r="G4" s="49" t="s">
        <v>5</v>
      </c>
      <c r="H4" s="364" t="s">
        <v>318</v>
      </c>
      <c r="I4" s="362" t="s">
        <v>6</v>
      </c>
      <c r="J4" s="362" t="s">
        <v>383</v>
      </c>
      <c r="K4" s="451" t="s">
        <v>381</v>
      </c>
      <c r="L4" s="127" t="s">
        <v>7</v>
      </c>
      <c r="M4" s="128" t="s">
        <v>8</v>
      </c>
      <c r="N4" s="127" t="s">
        <v>9</v>
      </c>
      <c r="O4" s="127" t="s">
        <v>10</v>
      </c>
      <c r="P4" s="129" t="s">
        <v>11</v>
      </c>
      <c r="Q4" s="363" t="s">
        <v>288</v>
      </c>
      <c r="R4" s="377" t="s">
        <v>378</v>
      </c>
    </row>
    <row r="5" spans="1:20" ht="13.5" thickBot="1">
      <c r="A5" s="126" t="s">
        <v>271</v>
      </c>
      <c r="B5" s="126" t="s">
        <v>272</v>
      </c>
      <c r="C5" s="126" t="s">
        <v>273</v>
      </c>
      <c r="D5" s="126" t="s">
        <v>274</v>
      </c>
      <c r="E5" s="126" t="s">
        <v>275</v>
      </c>
      <c r="F5" s="126" t="s">
        <v>276</v>
      </c>
      <c r="G5" s="126" t="s">
        <v>277</v>
      </c>
      <c r="H5" s="365" t="s">
        <v>278</v>
      </c>
      <c r="I5" s="362" t="s">
        <v>279</v>
      </c>
      <c r="J5" s="365" t="s">
        <v>280</v>
      </c>
      <c r="K5" s="452" t="s">
        <v>281</v>
      </c>
      <c r="L5" s="126" t="s">
        <v>282</v>
      </c>
      <c r="M5" s="126" t="s">
        <v>283</v>
      </c>
      <c r="N5" s="126" t="s">
        <v>284</v>
      </c>
      <c r="O5" s="126" t="s">
        <v>285</v>
      </c>
      <c r="P5" s="126" t="s">
        <v>286</v>
      </c>
      <c r="Q5" s="365" t="s">
        <v>287</v>
      </c>
      <c r="R5" s="387" t="s">
        <v>317</v>
      </c>
    </row>
    <row r="6" spans="1:20" ht="25.5" customHeight="1" thickBot="1">
      <c r="A6" s="121" t="str">
        <f>B8</f>
        <v>Zadanie 54</v>
      </c>
      <c r="B6" s="122"/>
      <c r="C6" s="123" t="str">
        <f>B7</f>
        <v>Tezepelumabum</v>
      </c>
      <c r="D6" s="122"/>
      <c r="E6" s="122"/>
      <c r="F6" s="122"/>
      <c r="G6" s="122"/>
      <c r="H6" s="223"/>
      <c r="I6" s="286"/>
      <c r="J6" s="286"/>
      <c r="K6" s="286"/>
      <c r="L6" s="122"/>
      <c r="M6" s="122"/>
      <c r="N6" s="122"/>
      <c r="O6" s="122"/>
      <c r="P6" s="122"/>
      <c r="Q6" s="263"/>
      <c r="R6" s="162"/>
      <c r="S6" s="433"/>
      <c r="T6" s="433"/>
    </row>
    <row r="7" spans="1:20" ht="46.5" customHeight="1" thickBot="1">
      <c r="A7" s="12">
        <v>1</v>
      </c>
      <c r="B7" s="213" t="s">
        <v>393</v>
      </c>
      <c r="C7" s="4" t="s">
        <v>92</v>
      </c>
      <c r="D7" s="4" t="s">
        <v>394</v>
      </c>
      <c r="E7" s="140" t="s">
        <v>395</v>
      </c>
      <c r="F7" s="56">
        <v>24</v>
      </c>
      <c r="G7" s="81" t="s">
        <v>12</v>
      </c>
      <c r="H7" s="388"/>
      <c r="I7" s="353"/>
      <c r="J7" s="353"/>
      <c r="K7" s="442"/>
      <c r="L7" s="59"/>
      <c r="M7" s="51">
        <v>0.08</v>
      </c>
      <c r="N7" s="429">
        <f>L7*(1+M7)</f>
        <v>0</v>
      </c>
      <c r="O7" s="430">
        <f>K7*L7</f>
        <v>0</v>
      </c>
      <c r="P7" s="429">
        <f>O7*(1+M7)</f>
        <v>0</v>
      </c>
      <c r="Q7" s="434"/>
      <c r="R7" s="383" t="s">
        <v>264</v>
      </c>
      <c r="S7" s="433"/>
      <c r="T7" s="433"/>
    </row>
    <row r="8" spans="1:20" ht="32.25" customHeight="1" thickBot="1">
      <c r="A8" s="130"/>
      <c r="B8" s="207" t="str">
        <f>"Zadanie "&amp;COUNTIF($C$1:C8,"=Razem")+53</f>
        <v>Zadanie 54</v>
      </c>
      <c r="C8" s="104" t="s">
        <v>81</v>
      </c>
      <c r="D8" s="131"/>
      <c r="E8" s="131"/>
      <c r="F8" s="131"/>
      <c r="G8" s="131"/>
      <c r="H8" s="224"/>
      <c r="I8" s="287"/>
      <c r="J8" s="287"/>
      <c r="K8" s="287"/>
      <c r="L8" s="131"/>
      <c r="M8" s="131"/>
      <c r="N8" s="131"/>
      <c r="O8" s="307">
        <f>SUM(O7:O7)</f>
        <v>0</v>
      </c>
      <c r="P8" s="308">
        <f>SUM(P7:P7)</f>
        <v>0</v>
      </c>
      <c r="Q8" s="264"/>
      <c r="R8" s="245"/>
      <c r="S8" s="433"/>
      <c r="T8" s="433"/>
    </row>
    <row r="9" spans="1:20">
      <c r="A9" s="2"/>
      <c r="B9" s="89"/>
      <c r="C9" s="2"/>
      <c r="D9" s="2"/>
      <c r="E9" s="2"/>
      <c r="F9" s="2"/>
      <c r="G9" s="2"/>
      <c r="H9" s="1"/>
      <c r="I9" s="285"/>
      <c r="J9" s="285"/>
      <c r="K9" s="285"/>
      <c r="L9" s="2"/>
      <c r="M9" s="2"/>
      <c r="N9" s="2"/>
      <c r="O9" s="2"/>
      <c r="P9" s="2"/>
      <c r="Q9" s="262"/>
      <c r="R9" s="244"/>
      <c r="S9" s="435"/>
      <c r="T9" s="435"/>
    </row>
  </sheetData>
  <conditionalFormatting sqref="I4:K4">
    <cfRule type="duplicateValues" dxfId="1" priority="76"/>
  </conditionalFormatting>
  <conditionalFormatting sqref="I6:K9 I1:K3">
    <cfRule type="duplicateValues" dxfId="0" priority="74"/>
  </conditionalFormatting>
  <printOptions horizontalCentered="1"/>
  <pageMargins left="0.35433070866141736" right="7.874015748031496E-2" top="0.51181102362204722" bottom="0.39370078740157483" header="0.11811023622047245" footer="0.11811023622047245"/>
  <pageSetup paperSize="9" scale="56" firstPageNumber="0" fitToHeight="0" orientation="landscape" blackAndWhite="1" horizontalDpi="300" verticalDpi="300" r:id="rId1"/>
  <headerFooter alignWithMargins="0">
    <oddHeader>&amp;Lsprawa 28/2024&amp;C&amp;12FORMULARZ CENOWY&amp;Rzałacznik nr 7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SZPL</vt:lpstr>
      <vt:lpstr>SZPCH</vt:lpstr>
      <vt:lpstr>SZPL zd54</vt:lpstr>
      <vt:lpstr>'SZPL zd54'!Obszar_wydruku</vt:lpstr>
      <vt:lpstr>SZPCH!Print_Area</vt:lpstr>
      <vt:lpstr>SZPL!Print_Area</vt:lpstr>
      <vt:lpstr>'SZPL zd54'!Print_Area</vt:lpstr>
      <vt:lpstr>SZPCH!Print_Titles</vt:lpstr>
      <vt:lpstr>SZPL!Print_Titles</vt:lpstr>
    </vt:vector>
  </TitlesOfParts>
  <Company>10 Wojskowy Szpital Kliniczny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2024-04-05T08:22:15Z</cp:lastPrinted>
  <dcterms:created xsi:type="dcterms:W3CDTF">2020-08-21T12:40:28Z</dcterms:created>
  <dcterms:modified xsi:type="dcterms:W3CDTF">2024-04-05T08:22:17Z</dcterms:modified>
</cp:coreProperties>
</file>