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Zamówienia Publiczne BCh\Przetargi 2024\49-2024 Produkty lecznicze\"/>
    </mc:Choice>
  </mc:AlternateContent>
  <xr:revisionPtr revIDLastSave="0" documentId="8_{7068ECA7-335C-4FC8-B19D-748345CC8566}" xr6:coauthVersionLast="47" xr6:coauthVersionMax="47" xr10:uidLastSave="{00000000-0000-0000-0000-000000000000}"/>
  <bookViews>
    <workbookView xWindow="4305" yWindow="330" windowWidth="21540" windowHeight="13890" xr2:uid="{00000000-000D-0000-FFFF-FFFF00000000}"/>
  </bookViews>
  <sheets>
    <sheet name="Zadania" sheetId="1" r:id="rId1"/>
  </sheets>
  <definedNames>
    <definedName name="_FilterDatabase" localSheetId="0" hidden="1">Zadania!$A$1:$Q$143</definedName>
    <definedName name="inflacja">Zadania!#REF!</definedName>
    <definedName name="nn" localSheetId="0">Zadania!$A:$Q</definedName>
    <definedName name="Print_Area" localSheetId="0">Zadania!$A$1:$Q$154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L5" i="1"/>
  <c r="M5" i="1" s="1"/>
  <c r="K6" i="1"/>
  <c r="L6" i="1"/>
  <c r="M6" i="1" s="1"/>
  <c r="K7" i="1"/>
  <c r="L7" i="1"/>
  <c r="M7" i="1" s="1"/>
  <c r="K8" i="1"/>
  <c r="L8" i="1"/>
  <c r="M8" i="1" s="1"/>
  <c r="K9" i="1"/>
  <c r="L9" i="1"/>
  <c r="M9" i="1" s="1"/>
  <c r="K10" i="1"/>
  <c r="L10" i="1"/>
  <c r="M10" i="1" s="1"/>
  <c r="K11" i="1"/>
  <c r="L11" i="1"/>
  <c r="M11" i="1" s="1"/>
  <c r="K12" i="1"/>
  <c r="L12" i="1"/>
  <c r="M12" i="1" s="1"/>
  <c r="K13" i="1"/>
  <c r="L13" i="1"/>
  <c r="M13" i="1" s="1"/>
  <c r="K14" i="1"/>
  <c r="L14" i="1"/>
  <c r="M14" i="1" s="1"/>
  <c r="K15" i="1"/>
  <c r="L15" i="1"/>
  <c r="M15" i="1" s="1"/>
  <c r="K19" i="1"/>
  <c r="L19" i="1"/>
  <c r="M19" i="1" s="1"/>
  <c r="K23" i="1"/>
  <c r="L23" i="1"/>
  <c r="M23" i="1" s="1"/>
  <c r="K24" i="1"/>
  <c r="L24" i="1"/>
  <c r="M24" i="1" s="1"/>
  <c r="K28" i="1"/>
  <c r="L28" i="1"/>
  <c r="M28" i="1" s="1"/>
  <c r="K29" i="1"/>
  <c r="L29" i="1"/>
  <c r="M29" i="1" s="1"/>
  <c r="K30" i="1"/>
  <c r="L30" i="1"/>
  <c r="M30" i="1" s="1"/>
  <c r="K31" i="1"/>
  <c r="L31" i="1"/>
  <c r="M31" i="1" s="1"/>
  <c r="K32" i="1"/>
  <c r="L32" i="1"/>
  <c r="M32" i="1" s="1"/>
  <c r="K37" i="1"/>
  <c r="L37" i="1"/>
  <c r="M37" i="1" s="1"/>
  <c r="K41" i="1"/>
  <c r="L41" i="1"/>
  <c r="M41" i="1" s="1"/>
  <c r="K45" i="1"/>
  <c r="L45" i="1"/>
  <c r="M45" i="1" s="1"/>
  <c r="K46" i="1"/>
  <c r="L46" i="1"/>
  <c r="M46" i="1" s="1"/>
  <c r="K50" i="1"/>
  <c r="L50" i="1"/>
  <c r="M50" i="1" s="1"/>
  <c r="K51" i="1"/>
  <c r="L51" i="1"/>
  <c r="M51" i="1" s="1"/>
  <c r="K52" i="1"/>
  <c r="L52" i="1"/>
  <c r="M52" i="1" s="1"/>
  <c r="K53" i="1"/>
  <c r="L53" i="1"/>
  <c r="M53" i="1" s="1"/>
  <c r="K54" i="1"/>
  <c r="L54" i="1"/>
  <c r="M54" i="1" s="1"/>
  <c r="K55" i="1"/>
  <c r="L55" i="1"/>
  <c r="M55" i="1" s="1"/>
  <c r="K56" i="1"/>
  <c r="L56" i="1"/>
  <c r="M56" i="1" s="1"/>
  <c r="K57" i="1"/>
  <c r="L57" i="1"/>
  <c r="M57" i="1" s="1"/>
  <c r="K58" i="1"/>
  <c r="L58" i="1"/>
  <c r="M58" i="1" s="1"/>
  <c r="K59" i="1"/>
  <c r="L59" i="1"/>
  <c r="M59" i="1" s="1"/>
  <c r="K60" i="1"/>
  <c r="L60" i="1"/>
  <c r="M60" i="1" s="1"/>
  <c r="K61" i="1"/>
  <c r="L61" i="1"/>
  <c r="M61" i="1" s="1"/>
  <c r="K62" i="1"/>
  <c r="L62" i="1"/>
  <c r="M62" i="1" s="1"/>
  <c r="K63" i="1"/>
  <c r="L63" i="1"/>
  <c r="M63" i="1" s="1"/>
  <c r="K64" i="1"/>
  <c r="L64" i="1"/>
  <c r="M64" i="1" s="1"/>
  <c r="K65" i="1"/>
  <c r="L65" i="1"/>
  <c r="M65" i="1" s="1"/>
  <c r="K66" i="1"/>
  <c r="L66" i="1"/>
  <c r="M66" i="1" s="1"/>
  <c r="K67" i="1"/>
  <c r="L67" i="1"/>
  <c r="M67" i="1" s="1"/>
  <c r="K68" i="1"/>
  <c r="L68" i="1"/>
  <c r="M68" i="1" s="1"/>
  <c r="K72" i="1"/>
  <c r="L72" i="1"/>
  <c r="M72" i="1" s="1"/>
  <c r="K76" i="1"/>
  <c r="L76" i="1"/>
  <c r="M76" i="1" s="1"/>
  <c r="K77" i="1"/>
  <c r="L77" i="1"/>
  <c r="M77" i="1" s="1"/>
  <c r="K81" i="1"/>
  <c r="L81" i="1"/>
  <c r="M81" i="1" s="1"/>
  <c r="K82" i="1"/>
  <c r="L82" i="1"/>
  <c r="M82" i="1" s="1"/>
  <c r="K83" i="1"/>
  <c r="L83" i="1"/>
  <c r="M83" i="1" s="1"/>
  <c r="K87" i="1"/>
  <c r="L87" i="1"/>
  <c r="M87" i="1" s="1"/>
  <c r="K91" i="1"/>
  <c r="L91" i="1"/>
  <c r="M91" i="1" s="1"/>
  <c r="K92" i="1"/>
  <c r="L92" i="1"/>
  <c r="M92" i="1" s="1"/>
  <c r="K93" i="1"/>
  <c r="L93" i="1"/>
  <c r="M93" i="1" s="1"/>
  <c r="K94" i="1"/>
  <c r="L94" i="1"/>
  <c r="M94" i="1" s="1"/>
  <c r="K95" i="1"/>
  <c r="L95" i="1"/>
  <c r="M95" i="1" s="1"/>
  <c r="K96" i="1"/>
  <c r="L96" i="1"/>
  <c r="M96" i="1" s="1"/>
  <c r="K97" i="1"/>
  <c r="L97" i="1"/>
  <c r="M97" i="1" s="1"/>
  <c r="K98" i="1"/>
  <c r="L98" i="1"/>
  <c r="M98" i="1" s="1"/>
  <c r="K99" i="1"/>
  <c r="L99" i="1"/>
  <c r="M99" i="1" s="1"/>
  <c r="K100" i="1"/>
  <c r="L100" i="1"/>
  <c r="M100" i="1" s="1"/>
  <c r="K101" i="1"/>
  <c r="L101" i="1"/>
  <c r="M101" i="1" s="1"/>
  <c r="K102" i="1"/>
  <c r="L102" i="1"/>
  <c r="M102" i="1" s="1"/>
  <c r="K103" i="1"/>
  <c r="L103" i="1"/>
  <c r="M103" i="1" s="1"/>
  <c r="K104" i="1"/>
  <c r="L104" i="1"/>
  <c r="M104" i="1" s="1"/>
  <c r="K105" i="1"/>
  <c r="L105" i="1"/>
  <c r="M105" i="1" s="1"/>
  <c r="K106" i="1"/>
  <c r="L106" i="1"/>
  <c r="M106" i="1" s="1"/>
  <c r="K107" i="1"/>
  <c r="L107" i="1"/>
  <c r="M107" i="1" s="1"/>
  <c r="K108" i="1"/>
  <c r="L108" i="1"/>
  <c r="M108" i="1" s="1"/>
  <c r="K109" i="1"/>
  <c r="L109" i="1"/>
  <c r="M109" i="1" s="1"/>
  <c r="K110" i="1"/>
  <c r="L110" i="1"/>
  <c r="M110" i="1" s="1"/>
  <c r="K111" i="1"/>
  <c r="L111" i="1"/>
  <c r="M111" i="1" s="1"/>
  <c r="K112" i="1"/>
  <c r="L112" i="1"/>
  <c r="M112" i="1" s="1"/>
  <c r="K113" i="1"/>
  <c r="L113" i="1"/>
  <c r="M113" i="1" s="1"/>
  <c r="K114" i="1"/>
  <c r="L114" i="1"/>
  <c r="M114" i="1" s="1"/>
  <c r="K115" i="1"/>
  <c r="L115" i="1"/>
  <c r="M115" i="1" s="1"/>
  <c r="K116" i="1"/>
  <c r="L116" i="1"/>
  <c r="M116" i="1" s="1"/>
  <c r="K117" i="1"/>
  <c r="L117" i="1"/>
  <c r="M117" i="1" s="1"/>
  <c r="K118" i="1"/>
  <c r="L118" i="1"/>
  <c r="M118" i="1" s="1"/>
  <c r="K119" i="1"/>
  <c r="L119" i="1"/>
  <c r="M119" i="1" s="1"/>
  <c r="K120" i="1"/>
  <c r="L120" i="1"/>
  <c r="M120" i="1" s="1"/>
  <c r="K121" i="1"/>
  <c r="L121" i="1"/>
  <c r="M121" i="1" s="1"/>
  <c r="K122" i="1"/>
  <c r="L122" i="1"/>
  <c r="M122" i="1" s="1"/>
  <c r="K123" i="1"/>
  <c r="L123" i="1"/>
  <c r="M123" i="1" s="1"/>
  <c r="K124" i="1"/>
  <c r="L124" i="1"/>
  <c r="M124" i="1" s="1"/>
  <c r="K125" i="1"/>
  <c r="L125" i="1"/>
  <c r="M125" i="1" s="1"/>
  <c r="K126" i="1"/>
  <c r="L126" i="1"/>
  <c r="M126" i="1" s="1"/>
  <c r="K127" i="1"/>
  <c r="L127" i="1"/>
  <c r="M127" i="1" s="1"/>
  <c r="K128" i="1"/>
  <c r="L128" i="1"/>
  <c r="M128" i="1" s="1"/>
  <c r="K129" i="1"/>
  <c r="L129" i="1"/>
  <c r="M129" i="1" s="1"/>
  <c r="K130" i="1"/>
  <c r="L130" i="1"/>
  <c r="M130" i="1" s="1"/>
  <c r="K131" i="1"/>
  <c r="L131" i="1"/>
  <c r="M131" i="1" s="1"/>
  <c r="K132" i="1"/>
  <c r="L132" i="1"/>
  <c r="M132" i="1" s="1"/>
  <c r="K133" i="1"/>
  <c r="L133" i="1"/>
  <c r="M133" i="1" s="1"/>
  <c r="K134" i="1"/>
  <c r="L134" i="1"/>
  <c r="M134" i="1" s="1"/>
  <c r="K135" i="1"/>
  <c r="L135" i="1"/>
  <c r="M135" i="1" s="1"/>
  <c r="K136" i="1"/>
  <c r="L136" i="1"/>
  <c r="M136" i="1" s="1"/>
  <c r="K137" i="1"/>
  <c r="L137" i="1"/>
  <c r="M137" i="1" s="1"/>
  <c r="K138" i="1"/>
  <c r="L138" i="1"/>
  <c r="M138" i="1" s="1"/>
  <c r="K142" i="1"/>
  <c r="L142" i="1"/>
  <c r="M142" i="1" s="1"/>
  <c r="B143" i="1"/>
  <c r="A141" i="1" s="1"/>
  <c r="B139" i="1"/>
  <c r="L139" i="1" l="1"/>
  <c r="L69" i="1"/>
  <c r="L143" i="1"/>
  <c r="A90" i="1"/>
  <c r="M139" i="1"/>
  <c r="M143" i="1"/>
  <c r="L88" i="1" l="1"/>
  <c r="B88" i="1"/>
  <c r="A86" i="1" s="1"/>
  <c r="M88" i="1"/>
  <c r="B84" i="1"/>
  <c r="A80" i="1" s="1"/>
  <c r="L78" i="1" l="1"/>
  <c r="M84" i="1"/>
  <c r="L84" i="1"/>
  <c r="L4" i="1" l="1"/>
  <c r="L16" i="1" l="1"/>
  <c r="M4" i="1"/>
  <c r="L47" i="1"/>
  <c r="L33" i="1"/>
  <c r="K4" i="1"/>
  <c r="M69" i="1" l="1"/>
  <c r="M78" i="1"/>
  <c r="M33" i="1"/>
  <c r="M47" i="1"/>
  <c r="B78" i="1"/>
  <c r="A75" i="1" s="1"/>
  <c r="B73" i="1" l="1"/>
  <c r="A71" i="1" s="1"/>
  <c r="L73" i="1"/>
  <c r="B69" i="1"/>
  <c r="A49" i="1" s="1"/>
  <c r="M73" i="1" l="1"/>
  <c r="B47" i="1"/>
  <c r="M16" i="1" l="1"/>
  <c r="B16" i="1"/>
  <c r="M42" i="1"/>
  <c r="A3" i="1" l="1"/>
  <c r="L42" i="1"/>
  <c r="M25" i="1" l="1"/>
  <c r="L25" i="1"/>
  <c r="A44" i="1" l="1"/>
  <c r="B20" i="1" l="1"/>
  <c r="L20" i="1"/>
  <c r="M20" i="1" l="1"/>
  <c r="B42" i="1" l="1"/>
  <c r="A40" i="1" s="1"/>
  <c r="B38" i="1"/>
  <c r="A36" i="1" s="1"/>
  <c r="B33" i="1"/>
  <c r="A27" i="1" s="1"/>
  <c r="B25" i="1" l="1"/>
  <c r="A22" i="1" l="1"/>
  <c r="A18" i="1"/>
  <c r="M38" i="1" l="1"/>
  <c r="L38" i="1" l="1"/>
</calcChain>
</file>

<file path=xl/sharedStrings.xml><?xml version="1.0" encoding="utf-8"?>
<sst xmlns="http://schemas.openxmlformats.org/spreadsheetml/2006/main" count="557" uniqueCount="238">
  <si>
    <t>L.p.</t>
  </si>
  <si>
    <t>Nazwa leku, preparatu</t>
  </si>
  <si>
    <t>Postać</t>
  </si>
  <si>
    <t>Dawka</t>
  </si>
  <si>
    <t>Ilość w opak</t>
  </si>
  <si>
    <t>j.m. w op.</t>
  </si>
  <si>
    <t>Ilość opakowań</t>
  </si>
  <si>
    <t>J.m.</t>
  </si>
  <si>
    <t>Cena netto</t>
  </si>
  <si>
    <t xml:space="preserve"> % VAT</t>
  </si>
  <si>
    <t>Cena brutto</t>
  </si>
  <si>
    <t>Wartość netto</t>
  </si>
  <si>
    <t>Wartość brutto</t>
  </si>
  <si>
    <t xml:space="preserve">Nazwa  handlowa wycenionego leku/preparatu, postać,dawka, ilość w opakowaniu </t>
  </si>
  <si>
    <t>Cena urzędowa hurtowa (jeśli dotyczy)</t>
  </si>
  <si>
    <t>Uwagi</t>
  </si>
  <si>
    <t>Kod EAN</t>
  </si>
  <si>
    <t xml:space="preserve"> op.</t>
  </si>
  <si>
    <t>Razem</t>
  </si>
  <si>
    <t>szt.</t>
  </si>
  <si>
    <t>100 mg</t>
  </si>
  <si>
    <t>Fiolka</t>
  </si>
  <si>
    <t>op.</t>
  </si>
  <si>
    <t>Olanzapinum</t>
  </si>
  <si>
    <t>Prosz. I rozp. do sporz. roztw. do wstrzykiwań</t>
  </si>
  <si>
    <t>10 mg</t>
  </si>
  <si>
    <t>fiol.</t>
  </si>
  <si>
    <t>Prosz. i rozp. do sporz. zaw. do wstrz. o przedł. uwaln.</t>
  </si>
  <si>
    <t>300 mg</t>
  </si>
  <si>
    <t xml:space="preserve">szt. </t>
  </si>
  <si>
    <t>30 mg</t>
  </si>
  <si>
    <t>150 mg</t>
  </si>
  <si>
    <t>405 mg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</si>
  <si>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</si>
  <si>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</si>
  <si>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</si>
  <si>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</si>
  <si>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</si>
  <si>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</si>
  <si>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</si>
  <si>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</si>
  <si>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</si>
  <si>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</si>
  <si>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</si>
  <si>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14.</t>
  </si>
  <si>
    <t>15.</t>
  </si>
  <si>
    <t>16.</t>
  </si>
  <si>
    <t>12.</t>
  </si>
  <si>
    <t>13.</t>
  </si>
  <si>
    <t>17.</t>
  </si>
  <si>
    <t>Ketaminum</t>
  </si>
  <si>
    <t>Fiol.</t>
  </si>
  <si>
    <t>Paliperydon</t>
  </si>
  <si>
    <t>Zaw. do wstrz. o przedł. uwaln.</t>
  </si>
  <si>
    <t>amp.strz.</t>
  </si>
  <si>
    <t>60 mg</t>
  </si>
  <si>
    <t>75 mg</t>
  </si>
  <si>
    <t>-</t>
  </si>
  <si>
    <t>Hialuronian sodu zabarwiony na niebiesko do podstrzykiwania zmian sluzówkowych, żelowa konsystencja zapewniająca przedłużony efekt. Końcówka Luer</t>
  </si>
  <si>
    <t>Ampułko-strzykawka</t>
  </si>
  <si>
    <t>Eptifibatidum</t>
  </si>
  <si>
    <t>20mg/10ml</t>
  </si>
  <si>
    <t>75mg/100ml</t>
  </si>
  <si>
    <t>Epoetinum alfa</t>
  </si>
  <si>
    <t>Amp-strzyk. z samochowającą się igłą, do iniekcji dożylnych, podskórnych</t>
  </si>
  <si>
    <t>j.m.</t>
  </si>
  <si>
    <t>Zaw. do wstrzyk.</t>
  </si>
  <si>
    <t>zestaw</t>
  </si>
  <si>
    <t>Szczepionka p/grypie sezon 2024/2025</t>
  </si>
  <si>
    <t>5 ml</t>
  </si>
  <si>
    <t>0,5/10 ml</t>
  </si>
  <si>
    <t>0,2/20 ml</t>
  </si>
  <si>
    <t>butelka</t>
  </si>
  <si>
    <t>Woda sterylna do nawilżania tlenu</t>
  </si>
  <si>
    <t>340 ml</t>
  </si>
  <si>
    <t>650 ml</t>
  </si>
  <si>
    <t>True test 36 - 1 zestaw zawiera 3 panele z alergenami (3 plastry), 12 płatków na każdym panelu, 35 płatków zawierających alergeny, 1 płatek pusty.</t>
  </si>
  <si>
    <t xml:space="preserve">Zamawiający wymaga w poz. nr 1-2 wyrobu medycznego do dozowników rotametrycznych gazów medycznych firmy AwaMed oraz Korgiel - gwint 9/16.  </t>
  </si>
  <si>
    <t>Morphini sulfas</t>
  </si>
  <si>
    <t>tabletki o przedłużonym uwalnianiu</t>
  </si>
  <si>
    <t>Lisinoprilum</t>
  </si>
  <si>
    <t xml:space="preserve">tabletki </t>
  </si>
  <si>
    <t>5 mg</t>
  </si>
  <si>
    <t>20 mg</t>
  </si>
  <si>
    <t>szt</t>
  </si>
  <si>
    <t>Ciclosporinum</t>
  </si>
  <si>
    <t>25 mg</t>
  </si>
  <si>
    <t xml:space="preserve">kapsułki </t>
  </si>
  <si>
    <t>Rivastigminum</t>
  </si>
  <si>
    <t>4,6 mg/24 h</t>
  </si>
  <si>
    <t>9,5 mg/24 h</t>
  </si>
  <si>
    <t>System transdermalny</t>
  </si>
  <si>
    <t>Natrii docusas</t>
  </si>
  <si>
    <t>czopki</t>
  </si>
  <si>
    <t>Dwuwęglan sodu i dwuwinian potasu zawieszone w polietylenoglikolu rozpuszczalnym w wodzie.</t>
  </si>
  <si>
    <t xml:space="preserve">Abciximabum </t>
  </si>
  <si>
    <t>roztwór do wstrzykiwań</t>
  </si>
  <si>
    <t>2 mg/ml a 5 ml</t>
  </si>
  <si>
    <t>op</t>
  </si>
  <si>
    <t>Roztwór do infuzji</t>
  </si>
  <si>
    <t>Ropivacaini hydrochloridum</t>
  </si>
  <si>
    <t>2 mg/ml a 100 ml</t>
  </si>
  <si>
    <t>worki</t>
  </si>
  <si>
    <t>Zofenoprilum calcicum</t>
  </si>
  <si>
    <t>7,5 mg</t>
  </si>
  <si>
    <t>tabletki powlekane</t>
  </si>
  <si>
    <t>Agomelatinum</t>
  </si>
  <si>
    <t xml:space="preserve">Estradiolum </t>
  </si>
  <si>
    <t>50 mcg/24 h</t>
  </si>
  <si>
    <t>Calcii folinas</t>
  </si>
  <si>
    <t>Roztwór do wstrzykiwań / do infuzji</t>
  </si>
  <si>
    <t>Fluconazolum</t>
  </si>
  <si>
    <t>syrop</t>
  </si>
  <si>
    <t>5 mg/ml a 150 ml</t>
  </si>
  <si>
    <t>Żel z lidokainą</t>
  </si>
  <si>
    <t xml:space="preserve">Żel z 2% lidokainą i 0,05% chlorheksydyną, miejscowo znieczulający i odkażający, sterylny typu Konix  </t>
  </si>
  <si>
    <t>Amp.-strz.</t>
  </si>
  <si>
    <t>5ml-6ml</t>
  </si>
  <si>
    <t>10-12 ml</t>
  </si>
  <si>
    <t>Progesteronum</t>
  </si>
  <si>
    <t>Tabletki dopochwowe</t>
  </si>
  <si>
    <t>szt,</t>
  </si>
  <si>
    <t>50 mg</t>
  </si>
  <si>
    <t>200 mg</t>
  </si>
  <si>
    <t>500 mg/ 50ml</t>
  </si>
  <si>
    <t>1000 mg/100ml</t>
  </si>
  <si>
    <t>100 mg/10ml</t>
  </si>
  <si>
    <t>1000; 2000; 3000; 4000; 5000 j.m, (w zależności od potrzeb Zamawiającego)</t>
  </si>
  <si>
    <t>50 mg / 5 ml</t>
  </si>
  <si>
    <t>fiolka</t>
  </si>
  <si>
    <t xml:space="preserve">Zamawiający zakupi 11 mln j.m. w dawkach 1000; 2000; 3000; 4000; 5000 j.m, o ilości poszczególnych dawek zadecyduje w trakcie realizacji umowy. 
</t>
  </si>
  <si>
    <t xml:space="preserve">
W kolumnie cena netto należy podać cenę netto za 1000 j.m., w kolumnie cena brutto należy podać cenę brutto za 1000 j.m.. Ceną oferty jest wartość brutto za 11 mln. j.m.</t>
  </si>
  <si>
    <t>Woda oczyszczona, witamina E TPGS (rozpuszczalna w wodzie), fosforan dwuamonu, fosforan sodu jednozasadowy, chlorek sodu, glukonian chlorheksydyny.</t>
  </si>
  <si>
    <t>Krople do oczu</t>
  </si>
  <si>
    <t>10 ml</t>
  </si>
  <si>
    <t>płyn</t>
  </si>
  <si>
    <t>986ml</t>
  </si>
  <si>
    <t>1477ml</t>
  </si>
  <si>
    <t>1970ml</t>
  </si>
  <si>
    <t>Worki RTU</t>
  </si>
  <si>
    <t>Worek jałowy służący do przygotowania mieszaniny do żywienia pozajelitowego o poj. 2l, z zestawem transferowym.</t>
  </si>
  <si>
    <t>Szt.</t>
  </si>
  <si>
    <t>2000ml</t>
  </si>
  <si>
    <t>sztuka</t>
  </si>
  <si>
    <t>Worki jałowe do żywienia pozajelitowego</t>
  </si>
  <si>
    <t>Trójkomorowy worek do wkłucia centralnego zawierający 8g azotu, roztwór aminokwasów z tauryną, o energii niebiałkowej 900kcal. Zawierający mieszaninę 4 rodzajów emulsji tłuszczowej w tym olej rybi 15%, olej sojowy, MCT, olej z oliwek i węglowodany. BEZ ELEKTROLITÓW. Energia całkowita 1100kcal.</t>
  </si>
  <si>
    <t xml:space="preserve">Trójkomorowy worek do wkłucia centralnego, zawierający 16g azotu, roztwór aminokwasów z tauryną, o energii niebiałkowej 1800kcal. Zawierający mieszaninę 4 rodzajów emulsji tłuszczowej w tym olej rybi 15%, olej sojowy, MCT,olej z oliwek i węglowodany. BEZ ELEKTROLITÓW. Energia całkowita 2200 kcal. </t>
  </si>
  <si>
    <t>UWAGA! W zadaniu nr 11 Wykonawca zobowiązany jest dostarczyć do każdej mieszaniny żywieniowej 1 worek (osłonę) dostosowany rozmiarowo do podaży leków światłoczułych oraz 1 zacisk ochronny do zabezpieczenia i identyfikacji portu do dostrzyknięć.</t>
  </si>
  <si>
    <t>Hydrokortyzonu sodu bursztynian</t>
  </si>
  <si>
    <t>Proszek do sporządzania roztworu do wstrzykiwań/ do infuzji</t>
  </si>
  <si>
    <t>100mg/10ml</t>
  </si>
  <si>
    <t>Acidum ascorbicum</t>
  </si>
  <si>
    <t>Inj./amp.</t>
  </si>
  <si>
    <t>0,5/5ml</t>
  </si>
  <si>
    <t xml:space="preserve"> szt.</t>
  </si>
  <si>
    <t>Bromhexinum</t>
  </si>
  <si>
    <t xml:space="preserve">Tabl.    </t>
  </si>
  <si>
    <t>8 mg</t>
  </si>
  <si>
    <t>Budesonidum</t>
  </si>
  <si>
    <t>proszek do inhalacji</t>
  </si>
  <si>
    <t xml:space="preserve">0,4 mg/dawka </t>
  </si>
  <si>
    <t>dawek</t>
  </si>
  <si>
    <t xml:space="preserve">Budesonidum </t>
  </si>
  <si>
    <t>Zaw. do nebulizacji; amp. po 2ml</t>
  </si>
  <si>
    <t>0,5mg/1ml</t>
  </si>
  <si>
    <t>Calcii gluconas</t>
  </si>
  <si>
    <t>10%/10ml</t>
  </si>
  <si>
    <t>Cefuroximum</t>
  </si>
  <si>
    <t>Cholecalciferolum</t>
  </si>
  <si>
    <t>Kapsułki miękkie</t>
  </si>
  <si>
    <t>20 000 IU</t>
  </si>
  <si>
    <t>Cisapridum</t>
  </si>
  <si>
    <t>Tabl.</t>
  </si>
  <si>
    <t>Clarithromycinum</t>
  </si>
  <si>
    <t xml:space="preserve">Tabl./tabl.powl.    </t>
  </si>
  <si>
    <t>500 mg</t>
  </si>
  <si>
    <t>Digoxinum</t>
  </si>
  <si>
    <t>0,1 mg</t>
  </si>
  <si>
    <t>0,25 mg</t>
  </si>
  <si>
    <t>Doxepinum</t>
  </si>
  <si>
    <t>Kaps./kaps./tward.</t>
  </si>
  <si>
    <t>Ethambutoli hydrochloridum</t>
  </si>
  <si>
    <t>Kaps.</t>
  </si>
  <si>
    <t>250 mg</t>
  </si>
  <si>
    <t>Etoricoxibum</t>
  </si>
  <si>
    <t>Tabletki powlekane</t>
  </si>
  <si>
    <t>Kaps./tabl.</t>
  </si>
  <si>
    <t>Furaginum</t>
  </si>
  <si>
    <t>Glucosum</t>
  </si>
  <si>
    <t>0,4/1ml</t>
  </si>
  <si>
    <t>Hydroxycarbamidum</t>
  </si>
  <si>
    <t>Hydroxyzini hydrochloridum</t>
  </si>
  <si>
    <t>0,1 g /2 ml</t>
  </si>
  <si>
    <t>Lercanidipinum</t>
  </si>
  <si>
    <t>Lorazepamum</t>
  </si>
  <si>
    <t>4mg/ml</t>
  </si>
  <si>
    <t>Megestroli acetas</t>
  </si>
  <si>
    <t xml:space="preserve">Zawiesina doustna </t>
  </si>
  <si>
    <t>240 ml</t>
  </si>
  <si>
    <t>Metformini hydrochloridum</t>
  </si>
  <si>
    <t>850 mg</t>
  </si>
  <si>
    <t>1 g</t>
  </si>
  <si>
    <t>Methotrexatum</t>
  </si>
  <si>
    <t>Roztwór do wstrzykiwań</t>
  </si>
  <si>
    <t>15 mg</t>
  </si>
  <si>
    <t>amp.-strz.</t>
  </si>
  <si>
    <t>Neostigminum</t>
  </si>
  <si>
    <t>Nystatinum</t>
  </si>
  <si>
    <t xml:space="preserve">Tabl.dojel.    </t>
  </si>
  <si>
    <t>500000j.m.</t>
  </si>
  <si>
    <t>płyn do płukania jamy ustnej</t>
  </si>
  <si>
    <t>ml</t>
  </si>
  <si>
    <t>Pridinolum</t>
  </si>
  <si>
    <t>Tabletki</t>
  </si>
  <si>
    <t>3 mg</t>
  </si>
  <si>
    <t>Salbutamolum</t>
  </si>
  <si>
    <t>2,5mg/2,5ml</t>
  </si>
  <si>
    <t>5mg/2,5ml</t>
  </si>
  <si>
    <t xml:space="preserve">Salbutamolum                                </t>
  </si>
  <si>
    <t>Aeroz.</t>
  </si>
  <si>
    <t>100 µg/dw. - 200 dawek</t>
  </si>
  <si>
    <t>Sitagliptinum</t>
  </si>
  <si>
    <t>Sulpiridum</t>
  </si>
  <si>
    <t>Thiamini hydrochloridum, Pyridoxini hydrochloridum</t>
  </si>
  <si>
    <t>100mg+100mg</t>
  </si>
  <si>
    <t>tabl.</t>
  </si>
  <si>
    <t>Żel stomatologiczny z 0,2% chlorheksydyną, glicerolem 20%, bez alkoholu</t>
  </si>
  <si>
    <t>Żel stomatologiczny</t>
  </si>
  <si>
    <t>Żel stomatologiczny, mukoadhezyjny z zawartością PVP, cynk, tauryna.</t>
  </si>
  <si>
    <t xml:space="preserve">Ornithini aspartas                   </t>
  </si>
  <si>
    <t>5,0/10ml</t>
  </si>
  <si>
    <t>Płyn pozabiegowy do płukania jamy ustnej z 0,2% chlorheksydynyą, bez alkoholu, gotowy do użycia.</t>
  </si>
  <si>
    <t>WYRÓB MEDYCZNY</t>
  </si>
  <si>
    <t>proszek do sporządzania roztworu do wstrzykiwań śródkdgałkowych + 10 igieł z filtrem</t>
  </si>
  <si>
    <t>KOSMETYK / WYRÓB MEDYCZNY / LEK</t>
  </si>
  <si>
    <t>Trójkomorowy worek do wkłucia centralnego zawierający 12g azotu, roztwór aminokwasów z tauryną, o energii niebiałkowej  1300kcal. Zawierający mieszaninę 4 rodzajów emulsji tłuszczowej w tym olej rybi 15%, olej sojowy, MCT,olej z oliwek i węglowodany. BEZ ELEKTROLITÓW. Energia całkowita 1600kcal.</t>
  </si>
  <si>
    <r>
      <t xml:space="preserve">Trazodoni hydrochloridum </t>
    </r>
    <r>
      <rPr>
        <i/>
        <sz val="10"/>
        <rFont val="Arial Narrow"/>
        <family val="2"/>
        <charset val="238"/>
      </rPr>
      <t>- proszę nie zamieniać postaci leku</t>
    </r>
  </si>
  <si>
    <t>KWALIFIKOWANY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</si>
</sst>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_z_ł"/>
  </numFmts>
  <fonts count="3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6"/>
      <name val="Arial"/>
      <family val="2"/>
      <charset val="238"/>
    </font>
    <font>
      <sz val="10"/>
      <name val="Arial CE"/>
      <charset val="238"/>
    </font>
    <font>
      <sz val="7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1"/>
      <color rgb="FF000000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8"/>
      <name val="Arial Narrow"/>
      <family val="2"/>
      <charset val="238"/>
    </font>
    <font>
      <b/>
      <i/>
      <sz val="12"/>
      <name val="Arial Narrow"/>
      <family val="2"/>
      <charset val="238"/>
    </font>
    <font>
      <sz val="8"/>
      <name val="Czcionka tekstu podstawowego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0"/>
      <color theme="3" tint="0.39997558519241921"/>
      <name val="Arial Narrow"/>
      <family val="2"/>
      <charset val="238"/>
    </font>
    <font>
      <i/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sz val="9"/>
      <color theme="1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7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2" borderId="0">
      <alignment vertical="center"/>
    </xf>
    <xf numFmtId="0" fontId="4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5" fillId="0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left" vertical="center"/>
    </xf>
    <xf numFmtId="0" fontId="6" fillId="0" borderId="0">
      <alignment horizontal="left" vertical="top"/>
    </xf>
    <xf numFmtId="0" fontId="7" fillId="0" borderId="0">
      <alignment horizontal="left" vertical="top"/>
    </xf>
    <xf numFmtId="0" fontId="5" fillId="3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9" fillId="0" borderId="0">
      <alignment horizontal="left" vertical="top"/>
    </xf>
    <xf numFmtId="0" fontId="8" fillId="0" borderId="0">
      <alignment horizontal="right" vertical="center"/>
    </xf>
    <xf numFmtId="0" fontId="6" fillId="0" borderId="0">
      <alignment horizontal="right" vertical="center"/>
    </xf>
    <xf numFmtId="0" fontId="10" fillId="0" borderId="0">
      <alignment horizontal="left" vertical="top"/>
    </xf>
    <xf numFmtId="0" fontId="11" fillId="0" borderId="0">
      <alignment horizontal="left" vertical="top"/>
    </xf>
    <xf numFmtId="0" fontId="7" fillId="0" borderId="0">
      <alignment horizontal="right" vertical="top"/>
    </xf>
    <xf numFmtId="0" fontId="7" fillId="0" borderId="0">
      <alignment horizontal="left" vertical="top"/>
    </xf>
    <xf numFmtId="0" fontId="9" fillId="0" borderId="0">
      <alignment horizontal="right" vertical="top"/>
    </xf>
    <xf numFmtId="0" fontId="12" fillId="0" borderId="0">
      <alignment horizontal="center" vertical="top"/>
    </xf>
    <xf numFmtId="0" fontId="7" fillId="0" borderId="0">
      <alignment horizontal="left" vertical="top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13" fillId="0" borderId="0" applyBorder="0"/>
    <xf numFmtId="0" fontId="13" fillId="0" borderId="0" applyBorder="0"/>
    <xf numFmtId="0" fontId="14" fillId="0" borderId="0"/>
    <xf numFmtId="0" fontId="15" fillId="0" borderId="0"/>
  </cellStyleXfs>
  <cellXfs count="209">
    <xf numFmtId="0" fontId="0" fillId="0" borderId="0" xfId="0"/>
    <xf numFmtId="0" fontId="16" fillId="0" borderId="8" xfId="0" applyFont="1" applyBorder="1" applyAlignment="1" applyProtection="1">
      <alignment horizontal="center" vertical="center" wrapText="1"/>
      <protection locked="0"/>
    </xf>
    <xf numFmtId="9" fontId="16" fillId="0" borderId="8" xfId="0" applyNumberFormat="1" applyFont="1" applyBorder="1" applyAlignment="1" applyProtection="1">
      <alignment horizontal="center" vertical="center"/>
      <protection locked="0"/>
    </xf>
    <xf numFmtId="4" fontId="17" fillId="0" borderId="8" xfId="0" applyNumberFormat="1" applyFont="1" applyBorder="1" applyAlignment="1">
      <alignment horizontal="right" vertical="center"/>
    </xf>
    <xf numFmtId="4" fontId="17" fillId="0" borderId="8" xfId="0" applyNumberFormat="1" applyFont="1" applyBorder="1" applyAlignment="1">
      <alignment vertical="center"/>
    </xf>
    <xf numFmtId="4" fontId="18" fillId="0" borderId="8" xfId="0" applyNumberFormat="1" applyFont="1" applyBorder="1" applyAlignment="1" applyProtection="1">
      <alignment horizontal="center" vertical="center" wrapText="1"/>
      <protection locked="0"/>
    </xf>
    <xf numFmtId="1" fontId="16" fillId="4" borderId="8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3" fontId="17" fillId="0" borderId="2" xfId="0" applyNumberFormat="1" applyFont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164" fontId="17" fillId="4" borderId="10" xfId="1" applyNumberFormat="1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44" fontId="17" fillId="0" borderId="2" xfId="1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44" fontId="21" fillId="0" borderId="2" xfId="0" applyNumberFormat="1" applyFont="1" applyBorder="1" applyAlignment="1">
      <alignment horizontal="center" vertical="center" wrapText="1"/>
    </xf>
    <xf numFmtId="0" fontId="22" fillId="4" borderId="0" xfId="0" applyFont="1" applyFill="1"/>
    <xf numFmtId="1" fontId="17" fillId="0" borderId="1" xfId="0" applyNumberFormat="1" applyFont="1" applyBorder="1" applyAlignment="1">
      <alignment horizontal="center" vertical="center" shrinkToFit="1"/>
    </xf>
    <xf numFmtId="0" fontId="22" fillId="4" borderId="0" xfId="0" applyFont="1" applyFill="1" applyAlignment="1">
      <alignment horizontal="center"/>
    </xf>
    <xf numFmtId="0" fontId="17" fillId="5" borderId="4" xfId="2" applyFont="1" applyFill="1" applyBorder="1" applyAlignment="1">
      <alignment horizontal="left" vertical="center"/>
    </xf>
    <xf numFmtId="0" fontId="17" fillId="5" borderId="5" xfId="3" applyFont="1" applyFill="1" applyBorder="1" applyAlignment="1">
      <alignment horizontal="left" vertical="center" wrapText="1"/>
    </xf>
    <xf numFmtId="0" fontId="17" fillId="5" borderId="5" xfId="3" applyFont="1" applyFill="1" applyBorder="1" applyAlignment="1">
      <alignment horizontal="center" vertical="center"/>
    </xf>
    <xf numFmtId="3" fontId="17" fillId="5" borderId="5" xfId="3" applyNumberFormat="1" applyFont="1" applyFill="1" applyBorder="1" applyAlignment="1">
      <alignment horizontal="center" vertical="center"/>
    </xf>
    <xf numFmtId="164" fontId="17" fillId="5" borderId="5" xfId="1" applyNumberFormat="1" applyFont="1" applyFill="1" applyBorder="1" applyAlignment="1">
      <alignment horizontal="right" vertical="center"/>
    </xf>
    <xf numFmtId="0" fontId="17" fillId="5" borderId="5" xfId="3" applyFont="1" applyFill="1" applyBorder="1" applyAlignment="1">
      <alignment horizontal="right" vertical="center"/>
    </xf>
    <xf numFmtId="44" fontId="17" fillId="5" borderId="11" xfId="1" applyFont="1" applyFill="1" applyBorder="1" applyAlignment="1">
      <alignment horizontal="right" vertical="center"/>
    </xf>
    <xf numFmtId="0" fontId="21" fillId="5" borderId="5" xfId="3" applyFont="1" applyFill="1" applyBorder="1" applyAlignment="1">
      <alignment horizontal="center" vertical="center"/>
    </xf>
    <xf numFmtId="0" fontId="22" fillId="5" borderId="0" xfId="0" applyFont="1" applyFill="1"/>
    <xf numFmtId="0" fontId="17" fillId="4" borderId="7" xfId="0" applyFont="1" applyFill="1" applyBorder="1" applyAlignment="1" applyProtection="1">
      <alignment horizontal="center" vertical="center" wrapText="1" shrinkToFit="1"/>
      <protection locked="0"/>
    </xf>
    <xf numFmtId="0" fontId="17" fillId="4" borderId="7" xfId="0" applyFont="1" applyFill="1" applyBorder="1" applyAlignment="1">
      <alignment horizontal="left" vertical="center" wrapText="1" shrinkToFit="1"/>
    </xf>
    <xf numFmtId="0" fontId="16" fillId="4" borderId="7" xfId="0" applyFont="1" applyFill="1" applyBorder="1" applyAlignment="1">
      <alignment horizontal="center" vertical="center" wrapText="1" shrinkToFit="1"/>
    </xf>
    <xf numFmtId="0" fontId="16" fillId="4" borderId="7" xfId="0" applyFont="1" applyFill="1" applyBorder="1" applyAlignment="1">
      <alignment horizontal="center" vertical="center" shrinkToFit="1"/>
    </xf>
    <xf numFmtId="3" fontId="17" fillId="4" borderId="7" xfId="0" applyNumberFormat="1" applyFont="1" applyFill="1" applyBorder="1" applyAlignment="1">
      <alignment horizontal="center" vertical="center" shrinkToFit="1"/>
    </xf>
    <xf numFmtId="3" fontId="17" fillId="4" borderId="8" xfId="0" applyNumberFormat="1" applyFont="1" applyFill="1" applyBorder="1" applyAlignment="1">
      <alignment horizontal="center" vertical="center" shrinkToFit="1"/>
    </xf>
    <xf numFmtId="9" fontId="16" fillId="4" borderId="7" xfId="0" applyNumberFormat="1" applyFont="1" applyFill="1" applyBorder="1" applyAlignment="1" applyProtection="1">
      <alignment horizontal="center" vertical="center" shrinkToFit="1"/>
      <protection locked="0"/>
    </xf>
    <xf numFmtId="4" fontId="16" fillId="4" borderId="3" xfId="0" applyNumberFormat="1" applyFont="1" applyFill="1" applyBorder="1" applyAlignment="1" applyProtection="1">
      <alignment horizontal="right" vertical="center" shrinkToFit="1"/>
      <protection locked="0"/>
    </xf>
    <xf numFmtId="44" fontId="16" fillId="4" borderId="8" xfId="1" applyFont="1" applyFill="1" applyBorder="1" applyAlignment="1" applyProtection="1">
      <alignment horizontal="right" vertical="center" shrinkToFit="1"/>
      <protection locked="0"/>
    </xf>
    <xf numFmtId="44" fontId="16" fillId="4" borderId="3" xfId="1" applyFont="1" applyFill="1" applyBorder="1" applyAlignment="1" applyProtection="1">
      <alignment horizontal="right" vertical="center" shrinkToFit="1"/>
      <protection locked="0"/>
    </xf>
    <xf numFmtId="44" fontId="16" fillId="4" borderId="8" xfId="1" applyFont="1" applyFill="1" applyBorder="1" applyAlignment="1" applyProtection="1">
      <alignment horizontal="center" vertical="center" wrapText="1" shrinkToFit="1"/>
      <protection locked="0"/>
    </xf>
    <xf numFmtId="0" fontId="16" fillId="4" borderId="0" xfId="0" applyFont="1" applyFill="1"/>
    <xf numFmtId="0" fontId="17" fillId="4" borderId="7" xfId="0" applyFont="1" applyFill="1" applyBorder="1" applyAlignment="1" applyProtection="1">
      <alignment horizontal="left" vertical="center" wrapText="1" shrinkToFit="1"/>
      <protection locked="0"/>
    </xf>
    <xf numFmtId="0" fontId="16" fillId="4" borderId="7" xfId="0" applyFont="1" applyFill="1" applyBorder="1" applyAlignment="1" applyProtection="1">
      <alignment horizontal="center" vertical="center" wrapText="1" shrinkToFit="1"/>
      <protection locked="0"/>
    </xf>
    <xf numFmtId="3" fontId="17" fillId="4" borderId="7" xfId="0" applyNumberFormat="1" applyFont="1" applyFill="1" applyBorder="1" applyAlignment="1" applyProtection="1">
      <alignment horizontal="center" vertical="center" shrinkToFit="1"/>
      <protection locked="0"/>
    </xf>
    <xf numFmtId="0" fontId="16" fillId="4" borderId="7" xfId="0" applyFont="1" applyFill="1" applyBorder="1" applyAlignment="1" applyProtection="1">
      <alignment horizontal="center" vertical="center" shrinkToFit="1"/>
      <protection locked="0"/>
    </xf>
    <xf numFmtId="0" fontId="16" fillId="4" borderId="7" xfId="0" applyFont="1" applyFill="1" applyBorder="1" applyAlignment="1">
      <alignment horizontal="center" vertical="center"/>
    </xf>
    <xf numFmtId="0" fontId="17" fillId="0" borderId="7" xfId="0" applyFont="1" applyBorder="1" applyAlignment="1" applyProtection="1">
      <alignment horizontal="left" vertical="center" wrapText="1" shrinkToFit="1"/>
      <protection locked="0"/>
    </xf>
    <xf numFmtId="0" fontId="16" fillId="0" borderId="7" xfId="0" applyFont="1" applyBorder="1" applyAlignment="1" applyProtection="1">
      <alignment horizontal="center" vertical="center" wrapText="1" shrinkToFit="1"/>
      <protection locked="0"/>
    </xf>
    <xf numFmtId="0" fontId="16" fillId="0" borderId="7" xfId="0" applyFont="1" applyBorder="1" applyAlignment="1" applyProtection="1">
      <alignment horizontal="center" vertical="center" shrinkToFit="1"/>
      <protection locked="0"/>
    </xf>
    <xf numFmtId="3" fontId="17" fillId="0" borderId="7" xfId="0" applyNumberFormat="1" applyFont="1" applyBorder="1" applyAlignment="1" applyProtection="1">
      <alignment horizontal="center" vertical="center" shrinkToFit="1"/>
      <protection locked="0"/>
    </xf>
    <xf numFmtId="0" fontId="22" fillId="0" borderId="7" xfId="0" applyFont="1" applyBorder="1" applyAlignment="1">
      <alignment horizontal="center" vertical="center" wrapText="1" shrinkToFit="1"/>
    </xf>
    <xf numFmtId="44" fontId="22" fillId="0" borderId="7" xfId="1" applyFont="1" applyFill="1" applyBorder="1" applyAlignment="1" applyProtection="1">
      <alignment horizontal="center" vertical="center" wrapText="1" shrinkToFit="1"/>
      <protection locked="0"/>
    </xf>
    <xf numFmtId="44" fontId="16" fillId="0" borderId="8" xfId="1" applyFont="1" applyFill="1" applyBorder="1" applyAlignment="1" applyProtection="1">
      <alignment horizontal="center" vertical="center" wrapText="1" shrinkToFit="1"/>
      <protection locked="0"/>
    </xf>
    <xf numFmtId="0" fontId="22" fillId="4" borderId="7" xfId="0" applyFont="1" applyFill="1" applyBorder="1" applyAlignment="1">
      <alignment horizontal="center" vertical="center" wrapText="1" shrinkToFit="1"/>
    </xf>
    <xf numFmtId="44" fontId="22" fillId="4" borderId="7" xfId="1" applyFont="1" applyFill="1" applyBorder="1" applyAlignment="1" applyProtection="1">
      <alignment horizontal="center" vertical="center" wrapText="1" shrinkToFit="1"/>
      <protection locked="0"/>
    </xf>
    <xf numFmtId="0" fontId="17" fillId="0" borderId="0" xfId="0" applyFont="1" applyAlignment="1">
      <alignment horizontal="center" vertical="center" shrinkToFit="1"/>
    </xf>
    <xf numFmtId="0" fontId="17" fillId="0" borderId="0" xfId="2" applyFont="1" applyAlignment="1">
      <alignment horizontal="right" vertical="center" wrapText="1"/>
    </xf>
    <xf numFmtId="0" fontId="17" fillId="0" borderId="0" xfId="0" applyFont="1" applyAlignment="1">
      <alignment horizontal="center" vertical="center" wrapText="1" shrinkToFit="1"/>
    </xf>
    <xf numFmtId="0" fontId="16" fillId="0" borderId="0" xfId="0" applyFont="1" applyAlignment="1">
      <alignment horizontal="center" vertical="center" shrinkToFit="1"/>
    </xf>
    <xf numFmtId="3" fontId="17" fillId="0" borderId="0" xfId="0" applyNumberFormat="1" applyFont="1" applyAlignment="1">
      <alignment horizontal="center" vertical="center" shrinkToFit="1"/>
    </xf>
    <xf numFmtId="0" fontId="16" fillId="4" borderId="0" xfId="0" applyFont="1" applyFill="1" applyAlignment="1">
      <alignment horizontal="center" vertical="center" shrinkToFit="1"/>
    </xf>
    <xf numFmtId="3" fontId="17" fillId="4" borderId="0" xfId="0" applyNumberFormat="1" applyFont="1" applyFill="1" applyAlignment="1">
      <alignment horizontal="center" vertical="center" shrinkToFit="1"/>
    </xf>
    <xf numFmtId="164" fontId="16" fillId="4" borderId="0" xfId="1" applyNumberFormat="1" applyFont="1" applyFill="1" applyBorder="1" applyAlignment="1">
      <alignment horizontal="right" vertical="center" shrinkToFit="1"/>
    </xf>
    <xf numFmtId="9" fontId="16" fillId="4" borderId="0" xfId="0" applyNumberFormat="1" applyFont="1" applyFill="1" applyAlignment="1">
      <alignment horizontal="center" vertical="center" shrinkToFit="1"/>
    </xf>
    <xf numFmtId="4" fontId="16" fillId="0" borderId="0" xfId="0" applyNumberFormat="1" applyFont="1" applyAlignment="1">
      <alignment horizontal="right" shrinkToFit="1"/>
    </xf>
    <xf numFmtId="44" fontId="17" fillId="0" borderId="16" xfId="1" applyFont="1" applyFill="1" applyBorder="1" applyAlignment="1" applyProtection="1">
      <alignment horizontal="right" vertical="center" wrapText="1"/>
      <protection locked="0"/>
    </xf>
    <xf numFmtId="44" fontId="17" fillId="0" borderId="13" xfId="1" applyFont="1" applyFill="1" applyBorder="1" applyAlignment="1" applyProtection="1">
      <alignment horizontal="right" vertical="center" wrapText="1"/>
    </xf>
    <xf numFmtId="0" fontId="22" fillId="0" borderId="0" xfId="0" applyFont="1" applyAlignment="1">
      <alignment horizontal="center" vertical="center" wrapText="1" shrinkToFit="1"/>
    </xf>
    <xf numFmtId="44" fontId="22" fillId="0" borderId="0" xfId="0" applyNumberFormat="1" applyFont="1" applyAlignment="1">
      <alignment horizontal="center" shrinkToFit="1"/>
    </xf>
    <xf numFmtId="4" fontId="17" fillId="0" borderId="0" xfId="1" applyNumberFormat="1" applyFont="1" applyFill="1" applyBorder="1" applyAlignment="1">
      <alignment horizontal="center" vertical="center"/>
    </xf>
    <xf numFmtId="44" fontId="17" fillId="0" borderId="0" xfId="1" applyFont="1" applyFill="1" applyBorder="1" applyAlignment="1" applyProtection="1">
      <alignment horizontal="right" vertical="center" wrapText="1"/>
      <protection locked="0"/>
    </xf>
    <xf numFmtId="44" fontId="17" fillId="0" borderId="0" xfId="1" applyFont="1" applyFill="1" applyBorder="1" applyAlignment="1" applyProtection="1">
      <alignment horizontal="right" vertical="center" wrapText="1"/>
    </xf>
    <xf numFmtId="0" fontId="17" fillId="0" borderId="8" xfId="0" applyFont="1" applyBorder="1" applyAlignment="1" applyProtection="1">
      <alignment horizontal="center" vertical="center" wrapText="1" shrinkToFit="1"/>
      <protection locked="0"/>
    </xf>
    <xf numFmtId="0" fontId="17" fillId="0" borderId="8" xfId="0" applyFont="1" applyBorder="1" applyAlignment="1" applyProtection="1">
      <alignment horizontal="left" vertical="center" wrapText="1" shrinkToFit="1"/>
      <protection locked="0"/>
    </xf>
    <xf numFmtId="0" fontId="16" fillId="0" borderId="8" xfId="0" applyFont="1" applyBorder="1" applyAlignment="1" applyProtection="1">
      <alignment horizontal="center" vertical="center" wrapText="1" shrinkToFit="1"/>
      <protection locked="0"/>
    </xf>
    <xf numFmtId="3" fontId="17" fillId="0" borderId="8" xfId="0" applyNumberFormat="1" applyFont="1" applyBorder="1" applyAlignment="1" applyProtection="1">
      <alignment horizontal="center" vertical="center" shrinkToFit="1"/>
      <protection locked="0"/>
    </xf>
    <xf numFmtId="0" fontId="16" fillId="4" borderId="8" xfId="0" applyFont="1" applyFill="1" applyBorder="1" applyAlignment="1" applyProtection="1">
      <alignment horizontal="center" vertical="center" shrinkToFit="1"/>
      <protection locked="0"/>
    </xf>
    <xf numFmtId="0" fontId="22" fillId="0" borderId="8" xfId="0" applyFont="1" applyBorder="1" applyAlignment="1">
      <alignment horizontal="center" vertical="center" wrapText="1" shrinkToFit="1"/>
    </xf>
    <xf numFmtId="44" fontId="22" fillId="0" borderId="8" xfId="1" applyFont="1" applyFill="1" applyBorder="1" applyAlignment="1" applyProtection="1">
      <alignment horizontal="center" vertical="center" wrapText="1" shrinkToFit="1"/>
      <protection locked="0"/>
    </xf>
    <xf numFmtId="0" fontId="17" fillId="0" borderId="0" xfId="0" applyFont="1" applyAlignment="1">
      <alignment horizontal="center" vertical="center" wrapText="1"/>
    </xf>
    <xf numFmtId="3" fontId="17" fillId="0" borderId="0" xfId="0" applyNumberFormat="1" applyFont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44" fontId="17" fillId="4" borderId="0" xfId="1" applyFont="1" applyFill="1" applyBorder="1" applyAlignment="1">
      <alignment horizontal="right" vertical="center" wrapText="1"/>
    </xf>
    <xf numFmtId="0" fontId="17" fillId="0" borderId="0" xfId="0" applyFont="1" applyAlignment="1">
      <alignment horizontal="right" vertical="center" wrapText="1"/>
    </xf>
    <xf numFmtId="44" fontId="22" fillId="0" borderId="0" xfId="1" applyFont="1" applyFill="1" applyBorder="1" applyAlignment="1" applyProtection="1">
      <alignment horizontal="center" vertical="center" wrapText="1"/>
      <protection locked="0"/>
    </xf>
    <xf numFmtId="44" fontId="22" fillId="0" borderId="0" xfId="0" applyNumberFormat="1" applyFont="1" applyAlignment="1" applyProtection="1">
      <alignment horizontal="center" vertical="center" wrapText="1"/>
      <protection locked="0"/>
    </xf>
    <xf numFmtId="0" fontId="17" fillId="0" borderId="7" xfId="0" applyFont="1" applyBorder="1" applyAlignment="1" applyProtection="1">
      <alignment horizontal="center" vertical="center" wrapText="1" shrinkToFit="1"/>
      <protection locked="0"/>
    </xf>
    <xf numFmtId="164" fontId="17" fillId="4" borderId="0" xfId="1" applyNumberFormat="1" applyFont="1" applyFill="1" applyBorder="1" applyAlignment="1">
      <alignment horizontal="right" vertical="center" wrapText="1"/>
    </xf>
    <xf numFmtId="44" fontId="17" fillId="0" borderId="17" xfId="1" applyFont="1" applyFill="1" applyBorder="1" applyAlignment="1" applyProtection="1">
      <alignment horizontal="right" vertical="center" wrapText="1"/>
    </xf>
    <xf numFmtId="44" fontId="17" fillId="5" borderId="5" xfId="1" applyFont="1" applyFill="1" applyBorder="1" applyAlignment="1">
      <alignment horizontal="right" vertical="center"/>
    </xf>
    <xf numFmtId="0" fontId="16" fillId="0" borderId="4" xfId="0" applyFont="1" applyBorder="1" applyAlignment="1" applyProtection="1">
      <alignment horizontal="center" vertical="center" wrapText="1" shrinkToFit="1"/>
      <protection locked="0"/>
    </xf>
    <xf numFmtId="0" fontId="22" fillId="0" borderId="7" xfId="0" applyFont="1" applyBorder="1" applyAlignment="1">
      <alignment horizontal="center" wrapText="1"/>
    </xf>
    <xf numFmtId="0" fontId="16" fillId="0" borderId="7" xfId="0" applyFont="1" applyBorder="1" applyAlignment="1">
      <alignment horizontal="center"/>
    </xf>
    <xf numFmtId="0" fontId="16" fillId="4" borderId="6" xfId="0" applyFont="1" applyFill="1" applyBorder="1" applyAlignment="1" applyProtection="1">
      <alignment horizontal="center" vertical="center" shrinkToFit="1"/>
      <protection locked="0"/>
    </xf>
    <xf numFmtId="0" fontId="16" fillId="4" borderId="7" xfId="0" applyFont="1" applyFill="1" applyBorder="1" applyAlignment="1" applyProtection="1">
      <alignment horizontal="left" vertical="center" wrapText="1" shrinkToFit="1"/>
      <protection locked="0"/>
    </xf>
    <xf numFmtId="0" fontId="16" fillId="4" borderId="8" xfId="0" applyFont="1" applyFill="1" applyBorder="1" applyAlignment="1" applyProtection="1">
      <alignment horizontal="center" vertical="center" wrapText="1" shrinkToFit="1"/>
      <protection locked="0"/>
    </xf>
    <xf numFmtId="0" fontId="16" fillId="4" borderId="8" xfId="0" applyFont="1" applyFill="1" applyBorder="1" applyAlignment="1">
      <alignment horizontal="center" vertical="center" shrinkToFit="1"/>
    </xf>
    <xf numFmtId="0" fontId="16" fillId="4" borderId="8" xfId="0" applyFont="1" applyFill="1" applyBorder="1" applyAlignment="1">
      <alignment horizontal="center" vertical="center" wrapText="1" shrinkToFit="1"/>
    </xf>
    <xf numFmtId="0" fontId="17" fillId="0" borderId="0" xfId="2" applyFont="1" applyAlignment="1">
      <alignment vertical="center"/>
    </xf>
    <xf numFmtId="0" fontId="17" fillId="0" borderId="0" xfId="2" applyFont="1" applyAlignment="1">
      <alignment vertical="center" wrapText="1"/>
    </xf>
    <xf numFmtId="0" fontId="16" fillId="5" borderId="0" xfId="0" applyFont="1" applyFill="1"/>
    <xf numFmtId="0" fontId="17" fillId="0" borderId="8" xfId="0" applyFont="1" applyBorder="1" applyAlignment="1">
      <alignment horizontal="center" vertical="center" shrinkToFit="1"/>
    </xf>
    <xf numFmtId="0" fontId="17" fillId="0" borderId="8" xfId="0" applyFont="1" applyBorder="1" applyAlignment="1">
      <alignment horizontal="left" vertical="center" wrapText="1" shrinkToFit="1"/>
    </xf>
    <xf numFmtId="0" fontId="16" fillId="0" borderId="8" xfId="0" applyFont="1" applyBorder="1" applyAlignment="1">
      <alignment horizontal="center" vertical="center" wrapText="1" shrinkToFit="1"/>
    </xf>
    <xf numFmtId="0" fontId="16" fillId="0" borderId="8" xfId="0" applyFont="1" applyBorder="1" applyAlignment="1">
      <alignment horizontal="center" vertical="center" shrinkToFit="1"/>
    </xf>
    <xf numFmtId="3" fontId="17" fillId="0" borderId="8" xfId="0" applyNumberFormat="1" applyFont="1" applyBorder="1" applyAlignment="1">
      <alignment horizontal="center" vertical="center" shrinkToFit="1"/>
    </xf>
    <xf numFmtId="44" fontId="22" fillId="0" borderId="8" xfId="0" applyNumberFormat="1" applyFont="1" applyBorder="1" applyAlignment="1">
      <alignment horizontal="center" shrinkToFit="1"/>
    </xf>
    <xf numFmtId="4" fontId="17" fillId="0" borderId="8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right"/>
    </xf>
    <xf numFmtId="9" fontId="16" fillId="4" borderId="0" xfId="0" applyNumberFormat="1" applyFont="1" applyFill="1" applyAlignment="1" applyProtection="1">
      <alignment horizontal="center" vertical="center" wrapText="1"/>
      <protection locked="0"/>
    </xf>
    <xf numFmtId="44" fontId="17" fillId="0" borderId="12" xfId="1" applyFont="1" applyFill="1" applyBorder="1" applyAlignment="1" applyProtection="1">
      <alignment horizontal="right" vertical="center" wrapText="1"/>
      <protection locked="0"/>
    </xf>
    <xf numFmtId="0" fontId="16" fillId="0" borderId="0" xfId="0" applyFont="1" applyAlignment="1">
      <alignment vertical="center"/>
    </xf>
    <xf numFmtId="0" fontId="16" fillId="0" borderId="0" xfId="0" applyFont="1" applyAlignment="1">
      <alignment vertical="center" wrapText="1"/>
    </xf>
    <xf numFmtId="3" fontId="17" fillId="4" borderId="8" xfId="0" applyNumberFormat="1" applyFont="1" applyFill="1" applyBorder="1" applyAlignment="1" applyProtection="1">
      <alignment horizontal="center" vertical="center" shrinkToFit="1"/>
      <protection locked="0"/>
    </xf>
    <xf numFmtId="44" fontId="22" fillId="4" borderId="8" xfId="1" applyFont="1" applyFill="1" applyBorder="1" applyAlignment="1" applyProtection="1">
      <alignment horizontal="center" vertical="center" wrapText="1" shrinkToFit="1"/>
      <protection locked="0"/>
    </xf>
    <xf numFmtId="0" fontId="24" fillId="0" borderId="0" xfId="176" applyFont="1"/>
    <xf numFmtId="0" fontId="22" fillId="4" borderId="8" xfId="0" applyFont="1" applyFill="1" applyBorder="1" applyAlignment="1">
      <alignment horizontal="center" vertical="center" wrapText="1" shrinkToFit="1"/>
    </xf>
    <xf numFmtId="9" fontId="16" fillId="4" borderId="8" xfId="0" applyNumberFormat="1" applyFont="1" applyFill="1" applyBorder="1" applyAlignment="1" applyProtection="1">
      <alignment horizontal="center" vertical="center" shrinkToFit="1"/>
      <protection locked="0"/>
    </xf>
    <xf numFmtId="4" fontId="16" fillId="4" borderId="8" xfId="0" applyNumberFormat="1" applyFont="1" applyFill="1" applyBorder="1" applyAlignment="1" applyProtection="1">
      <alignment horizontal="right" vertical="center" shrinkToFit="1"/>
      <protection locked="0"/>
    </xf>
    <xf numFmtId="0" fontId="17" fillId="4" borderId="8" xfId="0" applyFont="1" applyFill="1" applyBorder="1" applyAlignment="1">
      <alignment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25" fillId="4" borderId="0" xfId="0" applyFont="1" applyFill="1"/>
    <xf numFmtId="0" fontId="17" fillId="5" borderId="9" xfId="2" applyFont="1" applyFill="1" applyBorder="1" applyAlignment="1">
      <alignment horizontal="left" vertical="center"/>
    </xf>
    <xf numFmtId="0" fontId="17" fillId="5" borderId="5" xfId="3" applyFont="1" applyFill="1" applyBorder="1" applyAlignment="1">
      <alignment horizontal="left" vertical="center"/>
    </xf>
    <xf numFmtId="0" fontId="23" fillId="5" borderId="0" xfId="0" applyFont="1" applyFill="1"/>
    <xf numFmtId="0" fontId="16" fillId="0" borderId="8" xfId="0" applyFont="1" applyBorder="1" applyAlignment="1" applyProtection="1">
      <alignment horizontal="center" vertical="center" shrinkToFit="1"/>
      <protection locked="0"/>
    </xf>
    <xf numFmtId="0" fontId="23" fillId="4" borderId="0" xfId="0" applyFont="1" applyFill="1"/>
    <xf numFmtId="0" fontId="17" fillId="0" borderId="0" xfId="0" applyFont="1" applyAlignment="1">
      <alignment horizontal="left" vertical="center" wrapText="1" shrinkToFit="1"/>
    </xf>
    <xf numFmtId="0" fontId="16" fillId="0" borderId="0" xfId="0" applyFont="1" applyAlignment="1">
      <alignment horizontal="center" vertical="center" wrapText="1" shrinkToFit="1"/>
    </xf>
    <xf numFmtId="44" fontId="16" fillId="0" borderId="0" xfId="1" applyFont="1" applyFill="1" applyBorder="1" applyAlignment="1">
      <alignment horizontal="right" shrinkToFit="1"/>
    </xf>
    <xf numFmtId="0" fontId="17" fillId="4" borderId="8" xfId="0" applyFont="1" applyFill="1" applyBorder="1" applyAlignment="1" applyProtection="1">
      <alignment horizontal="center" vertical="center" wrapText="1" shrinkToFit="1"/>
      <protection locked="0"/>
    </xf>
    <xf numFmtId="0" fontId="17" fillId="4" borderId="8" xfId="0" applyFont="1" applyFill="1" applyBorder="1" applyAlignment="1" applyProtection="1">
      <alignment horizontal="left" vertical="center" wrapText="1" shrinkToFit="1"/>
      <protection locked="0"/>
    </xf>
    <xf numFmtId="0" fontId="17" fillId="4" borderId="8" xfId="0" applyFont="1" applyFill="1" applyBorder="1" applyAlignment="1">
      <alignment horizontal="left" vertical="center" wrapText="1"/>
    </xf>
    <xf numFmtId="3" fontId="17" fillId="4" borderId="8" xfId="0" applyNumberFormat="1" applyFont="1" applyFill="1" applyBorder="1" applyAlignment="1">
      <alignment horizontal="center" vertical="center" wrapText="1"/>
    </xf>
    <xf numFmtId="4" fontId="16" fillId="4" borderId="8" xfId="0" applyNumberFormat="1" applyFont="1" applyFill="1" applyBorder="1" applyAlignment="1">
      <alignment horizontal="center" vertical="center" wrapText="1"/>
    </xf>
    <xf numFmtId="3" fontId="17" fillId="4" borderId="8" xfId="0" applyNumberFormat="1" applyFont="1" applyFill="1" applyBorder="1" applyAlignment="1">
      <alignment horizontal="center" vertical="center"/>
    </xf>
    <xf numFmtId="4" fontId="16" fillId="4" borderId="8" xfId="0" applyNumberFormat="1" applyFont="1" applyFill="1" applyBorder="1" applyAlignment="1">
      <alignment horizontal="center" vertical="center"/>
    </xf>
    <xf numFmtId="0" fontId="17" fillId="4" borderId="8" xfId="0" applyFont="1" applyFill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/>
    </xf>
    <xf numFmtId="44" fontId="22" fillId="4" borderId="8" xfId="1" applyFont="1" applyFill="1" applyBorder="1" applyAlignment="1">
      <alignment horizontal="center" vertical="center" shrinkToFit="1"/>
    </xf>
    <xf numFmtId="0" fontId="17" fillId="4" borderId="8" xfId="0" applyFont="1" applyFill="1" applyBorder="1" applyAlignment="1">
      <alignment horizontal="left" vertical="center" wrapText="1" shrinkToFit="1"/>
    </xf>
    <xf numFmtId="4" fontId="22" fillId="4" borderId="8" xfId="0" applyNumberFormat="1" applyFont="1" applyFill="1" applyBorder="1" applyAlignment="1">
      <alignment horizontal="center" vertical="center" wrapText="1" shrinkToFit="1"/>
    </xf>
    <xf numFmtId="44" fontId="22" fillId="4" borderId="8" xfId="1" applyFont="1" applyFill="1" applyBorder="1" applyAlignment="1" applyProtection="1">
      <alignment horizontal="center" vertical="center" shrinkToFit="1"/>
    </xf>
    <xf numFmtId="0" fontId="16" fillId="0" borderId="8" xfId="0" applyFont="1" applyBorder="1" applyAlignment="1">
      <alignment horizontal="center" vertical="center" wrapText="1"/>
    </xf>
    <xf numFmtId="44" fontId="22" fillId="0" borderId="8" xfId="1" applyFont="1" applyFill="1" applyBorder="1" applyAlignment="1">
      <alignment horizontal="center" vertical="center" shrinkToFit="1"/>
    </xf>
    <xf numFmtId="0" fontId="22" fillId="4" borderId="8" xfId="0" applyFont="1" applyFill="1" applyBorder="1" applyAlignment="1">
      <alignment horizontal="center" vertical="center"/>
    </xf>
    <xf numFmtId="3" fontId="17" fillId="0" borderId="8" xfId="0" applyNumberFormat="1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/>
    </xf>
    <xf numFmtId="4" fontId="22" fillId="0" borderId="8" xfId="0" applyNumberFormat="1" applyFont="1" applyBorder="1" applyAlignment="1" applyProtection="1">
      <alignment horizontal="center" vertical="center" shrinkToFit="1"/>
      <protection locked="0"/>
    </xf>
    <xf numFmtId="4" fontId="22" fillId="0" borderId="8" xfId="4" applyNumberFormat="1" applyFont="1" applyBorder="1" applyAlignment="1">
      <alignment horizontal="center" vertical="center" wrapText="1" shrinkToFit="1"/>
    </xf>
    <xf numFmtId="44" fontId="22" fillId="0" borderId="8" xfId="1" applyFont="1" applyFill="1" applyBorder="1" applyAlignment="1" applyProtection="1">
      <alignment horizontal="center" vertical="center" shrinkToFit="1"/>
    </xf>
    <xf numFmtId="0" fontId="17" fillId="0" borderId="8" xfId="6" applyFont="1" applyBorder="1" applyAlignment="1">
      <alignment horizontal="left" vertical="center" wrapText="1" shrinkToFit="1"/>
    </xf>
    <xf numFmtId="44" fontId="22" fillId="0" borderId="8" xfId="1" applyFont="1" applyFill="1" applyBorder="1" applyAlignment="1" applyProtection="1">
      <alignment horizontal="center" vertical="center" shrinkToFit="1"/>
      <protection locked="0"/>
    </xf>
    <xf numFmtId="44" fontId="22" fillId="4" borderId="8" xfId="0" applyNumberFormat="1" applyFont="1" applyFill="1" applyBorder="1" applyAlignment="1">
      <alignment horizontal="center" shrinkToFit="1"/>
    </xf>
    <xf numFmtId="4" fontId="17" fillId="4" borderId="8" xfId="1" applyNumberFormat="1" applyFont="1" applyFill="1" applyBorder="1" applyAlignment="1">
      <alignment horizontal="center" vertical="center"/>
    </xf>
    <xf numFmtId="0" fontId="22" fillId="0" borderId="8" xfId="0" applyFont="1" applyBorder="1" applyAlignment="1" applyProtection="1">
      <alignment horizontal="center" vertical="center" wrapText="1" shrinkToFit="1"/>
      <protection locked="0"/>
    </xf>
    <xf numFmtId="0" fontId="22" fillId="0" borderId="8" xfId="0" applyFont="1" applyBorder="1" applyAlignment="1">
      <alignment horizontal="center" vertical="center" shrinkToFit="1"/>
    </xf>
    <xf numFmtId="0" fontId="16" fillId="0" borderId="8" xfId="0" quotePrefix="1" applyFont="1" applyBorder="1" applyAlignment="1" applyProtection="1">
      <alignment horizontal="center" vertical="center" wrapText="1" shrinkToFit="1"/>
      <protection locked="0"/>
    </xf>
    <xf numFmtId="3" fontId="16" fillId="0" borderId="8" xfId="0" applyNumberFormat="1" applyFont="1" applyBorder="1" applyAlignment="1" applyProtection="1">
      <alignment horizontal="center" vertical="center" shrinkToFit="1"/>
      <protection locked="0"/>
    </xf>
    <xf numFmtId="0" fontId="21" fillId="4" borderId="8" xfId="0" applyFont="1" applyFill="1" applyBorder="1" applyAlignment="1">
      <alignment horizontal="left" vertical="center" wrapText="1" shrinkToFit="1"/>
    </xf>
    <xf numFmtId="3" fontId="16" fillId="4" borderId="8" xfId="0" applyNumberFormat="1" applyFont="1" applyFill="1" applyBorder="1" applyAlignment="1">
      <alignment horizontal="center" vertical="center" shrinkToFit="1"/>
    </xf>
    <xf numFmtId="4" fontId="22" fillId="4" borderId="8" xfId="5" applyNumberFormat="1" applyFont="1" applyFill="1" applyBorder="1" applyAlignment="1">
      <alignment horizontal="center" vertical="center" shrinkToFit="1"/>
    </xf>
    <xf numFmtId="4" fontId="16" fillId="4" borderId="8" xfId="1" applyNumberFormat="1" applyFont="1" applyFill="1" applyBorder="1" applyAlignment="1">
      <alignment horizontal="center" vertical="center"/>
    </xf>
    <xf numFmtId="4" fontId="16" fillId="4" borderId="8" xfId="4" applyNumberFormat="1" applyFont="1" applyFill="1" applyBorder="1" applyAlignment="1">
      <alignment horizontal="center" vertical="center" wrapText="1" shrinkToFit="1"/>
    </xf>
    <xf numFmtId="44" fontId="16" fillId="4" borderId="8" xfId="1" applyFont="1" applyFill="1" applyBorder="1" applyAlignment="1" applyProtection="1">
      <alignment horizontal="center" vertical="center" shrinkToFit="1"/>
    </xf>
    <xf numFmtId="44" fontId="16" fillId="4" borderId="8" xfId="1" applyFont="1" applyFill="1" applyBorder="1" applyAlignment="1" applyProtection="1">
      <alignment horizontal="center" vertical="center" shrinkToFit="1"/>
      <protection locked="0"/>
    </xf>
    <xf numFmtId="44" fontId="17" fillId="0" borderId="12" xfId="1" applyFont="1" applyFill="1" applyBorder="1" applyAlignment="1">
      <alignment horizontal="right" shrinkToFit="1"/>
    </xf>
    <xf numFmtId="44" fontId="16" fillId="4" borderId="9" xfId="1" applyFont="1" applyFill="1" applyBorder="1" applyAlignment="1" applyProtection="1">
      <alignment horizontal="center" vertical="center" wrapText="1" shrinkToFit="1"/>
      <protection locked="0"/>
    </xf>
    <xf numFmtId="0" fontId="23" fillId="4" borderId="8" xfId="0" applyFont="1" applyFill="1" applyBorder="1"/>
    <xf numFmtId="44" fontId="16" fillId="7" borderId="8" xfId="1" applyFont="1" applyFill="1" applyBorder="1" applyAlignment="1" applyProtection="1">
      <alignment horizontal="right" vertical="center" shrinkToFit="1"/>
      <protection locked="0"/>
    </xf>
    <xf numFmtId="164" fontId="16" fillId="7" borderId="7" xfId="1" applyNumberFormat="1" applyFont="1" applyFill="1" applyBorder="1" applyAlignment="1" applyProtection="1">
      <alignment horizontal="right" vertical="center" shrinkToFit="1"/>
      <protection locked="0"/>
    </xf>
    <xf numFmtId="164" fontId="16" fillId="7" borderId="8" xfId="1" applyNumberFormat="1" applyFont="1" applyFill="1" applyBorder="1" applyAlignment="1">
      <alignment horizontal="right" vertical="center" shrinkToFit="1"/>
    </xf>
    <xf numFmtId="164" fontId="16" fillId="7" borderId="8" xfId="1" applyNumberFormat="1" applyFont="1" applyFill="1" applyBorder="1" applyAlignment="1" applyProtection="1">
      <alignment horizontal="right" vertical="center" shrinkToFit="1"/>
      <protection locked="0"/>
    </xf>
    <xf numFmtId="164" fontId="16" fillId="7" borderId="8" xfId="1" quotePrefix="1" applyNumberFormat="1" applyFont="1" applyFill="1" applyBorder="1" applyAlignment="1" applyProtection="1">
      <alignment horizontal="right" vertical="center" shrinkToFit="1"/>
      <protection locked="0"/>
    </xf>
    <xf numFmtId="44" fontId="16" fillId="7" borderId="8" xfId="1" applyFont="1" applyFill="1" applyBorder="1" applyAlignment="1">
      <alignment horizontal="right" vertical="center"/>
    </xf>
    <xf numFmtId="44" fontId="16" fillId="7" borderId="8" xfId="1" applyFont="1" applyFill="1" applyBorder="1" applyAlignment="1">
      <alignment horizontal="right" vertical="center" shrinkToFit="1"/>
    </xf>
    <xf numFmtId="0" fontId="17" fillId="5" borderId="8" xfId="3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5" borderId="5" xfId="3" applyFont="1" applyFill="1" applyBorder="1" applyAlignment="1">
      <alignment horizontal="center" vertical="center"/>
    </xf>
    <xf numFmtId="44" fontId="28" fillId="4" borderId="9" xfId="1" applyFont="1" applyFill="1" applyBorder="1" applyAlignment="1" applyProtection="1">
      <alignment horizontal="center" vertical="center" wrapText="1" shrinkToFit="1"/>
    </xf>
    <xf numFmtId="44" fontId="28" fillId="0" borderId="9" xfId="1" applyFont="1" applyFill="1" applyBorder="1" applyAlignment="1" applyProtection="1">
      <alignment horizontal="center" vertical="center" wrapText="1" shrinkToFit="1"/>
    </xf>
    <xf numFmtId="44" fontId="28" fillId="4" borderId="7" xfId="1" applyFont="1" applyFill="1" applyBorder="1" applyAlignment="1" applyProtection="1">
      <alignment horizontal="center" vertical="center" wrapText="1" shrinkToFit="1"/>
    </xf>
    <xf numFmtId="0" fontId="28" fillId="0" borderId="0" xfId="0" applyFont="1" applyAlignment="1">
      <alignment horizontal="center" wrapText="1" shrinkToFit="1"/>
    </xf>
    <xf numFmtId="0" fontId="29" fillId="6" borderId="0" xfId="0" applyFont="1" applyFill="1" applyAlignment="1">
      <alignment horizontal="center" vertical="center" wrapText="1"/>
    </xf>
    <xf numFmtId="44" fontId="27" fillId="0" borderId="0" xfId="0" applyNumberFormat="1" applyFont="1" applyAlignment="1">
      <alignment horizontal="center" vertical="center"/>
    </xf>
    <xf numFmtId="44" fontId="28" fillId="0" borderId="7" xfId="1" applyFont="1" applyFill="1" applyBorder="1" applyAlignment="1" applyProtection="1">
      <alignment horizontal="center" vertical="center" wrapText="1" shrinkToFit="1"/>
    </xf>
    <xf numFmtId="0" fontId="27" fillId="0" borderId="0" xfId="2" applyFont="1" applyAlignment="1">
      <alignment vertical="center" wrapText="1"/>
    </xf>
    <xf numFmtId="0" fontId="29" fillId="6" borderId="8" xfId="0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44" fontId="28" fillId="4" borderId="8" xfId="1" applyFont="1" applyFill="1" applyBorder="1" applyAlignment="1" applyProtection="1">
      <alignment horizontal="center" vertical="center" wrapText="1" shrinkToFit="1"/>
    </xf>
    <xf numFmtId="0" fontId="28" fillId="4" borderId="9" xfId="0" applyFont="1" applyFill="1" applyBorder="1" applyAlignment="1">
      <alignment horizontal="center" vertical="center"/>
    </xf>
    <xf numFmtId="165" fontId="29" fillId="4" borderId="9" xfId="0" applyNumberFormat="1" applyFont="1" applyFill="1" applyBorder="1" applyAlignment="1" applyProtection="1">
      <alignment horizontal="center" vertical="center" wrapText="1" shrinkToFit="1"/>
      <protection locked="0"/>
    </xf>
    <xf numFmtId="1" fontId="17" fillId="0" borderId="16" xfId="0" applyNumberFormat="1" applyFont="1" applyBorder="1" applyAlignment="1">
      <alignment horizontal="center" vertical="center" shrinkToFit="1"/>
    </xf>
    <xf numFmtId="44" fontId="16" fillId="0" borderId="0" xfId="1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1" fontId="17" fillId="0" borderId="19" xfId="0" applyNumberFormat="1" applyFont="1" applyBorder="1" applyAlignment="1">
      <alignment horizontal="center" vertical="center" wrapText="1" shrinkToFit="1"/>
    </xf>
    <xf numFmtId="1" fontId="17" fillId="0" borderId="20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center" vertical="center" wrapText="1" shrinkToFit="1"/>
    </xf>
    <xf numFmtId="3" fontId="17" fillId="0" borderId="20" xfId="0" applyNumberFormat="1" applyFont="1" applyBorder="1" applyAlignment="1">
      <alignment horizontal="center" vertical="center" shrinkToFit="1"/>
    </xf>
    <xf numFmtId="1" fontId="17" fillId="4" borderId="19" xfId="0" applyNumberFormat="1" applyFont="1" applyFill="1" applyBorder="1" applyAlignment="1">
      <alignment horizontal="center" vertical="center" wrapText="1" shrinkToFit="1"/>
    </xf>
    <xf numFmtId="1" fontId="17" fillId="4" borderId="20" xfId="0" applyNumberFormat="1" applyFont="1" applyFill="1" applyBorder="1" applyAlignment="1">
      <alignment horizontal="center" vertical="center" shrinkToFit="1"/>
    </xf>
    <xf numFmtId="164" fontId="17" fillId="4" borderId="20" xfId="1" applyNumberFormat="1" applyFont="1" applyFill="1" applyBorder="1" applyAlignment="1" applyProtection="1">
      <alignment horizontal="center" vertical="center" shrinkToFit="1"/>
    </xf>
    <xf numFmtId="44" fontId="17" fillId="0" borderId="19" xfId="1" applyFont="1" applyFill="1" applyBorder="1" applyAlignment="1" applyProtection="1">
      <alignment horizontal="center" vertical="center" wrapText="1" shrinkToFit="1"/>
    </xf>
    <xf numFmtId="44" fontId="17" fillId="0" borderId="20" xfId="1" applyFont="1" applyFill="1" applyBorder="1" applyAlignment="1" applyProtection="1">
      <alignment horizontal="center" vertical="center" shrinkToFit="1"/>
    </xf>
    <xf numFmtId="1" fontId="27" fillId="0" borderId="19" xfId="0" applyNumberFormat="1" applyFont="1" applyBorder="1" applyAlignment="1">
      <alignment horizontal="center" vertical="center" wrapText="1" shrinkToFit="1"/>
    </xf>
    <xf numFmtId="0" fontId="17" fillId="0" borderId="21" xfId="0" applyFont="1" applyBorder="1" applyAlignment="1">
      <alignment horizontal="center" vertical="center" wrapText="1"/>
    </xf>
    <xf numFmtId="0" fontId="29" fillId="6" borderId="18" xfId="0" applyFont="1" applyFill="1" applyBorder="1" applyAlignment="1">
      <alignment horizontal="center" vertical="center" wrapText="1"/>
    </xf>
    <xf numFmtId="0" fontId="29" fillId="6" borderId="3" xfId="0" applyFont="1" applyFill="1" applyBorder="1" applyAlignment="1">
      <alignment horizontal="center" vertical="center" wrapText="1"/>
    </xf>
    <xf numFmtId="1" fontId="19" fillId="0" borderId="11" xfId="0" applyNumberFormat="1" applyFont="1" applyBorder="1" applyAlignment="1">
      <alignment horizontal="left" vertical="center" wrapText="1"/>
    </xf>
  </cellXfs>
  <cellStyles count="177">
    <cellStyle name="Normal 2" xfId="8" xr:uid="{00000000-0005-0000-0000-000000000000}"/>
    <cellStyle name="Normal 7" xfId="175" xr:uid="{00000000-0005-0000-0000-000001000000}"/>
    <cellStyle name="Normalny" xfId="0" builtinId="0"/>
    <cellStyle name="Normalny 11" xfId="6" xr:uid="{00000000-0005-0000-0000-000003000000}"/>
    <cellStyle name="Normalny 2" xfId="2" xr:uid="{00000000-0005-0000-0000-000004000000}"/>
    <cellStyle name="Normalny 3" xfId="173" xr:uid="{00000000-0005-0000-0000-000005000000}"/>
    <cellStyle name="Normalny 4" xfId="4" xr:uid="{00000000-0005-0000-0000-000006000000}"/>
    <cellStyle name="Normalny 5" xfId="174" xr:uid="{00000000-0005-0000-0000-000007000000}"/>
    <cellStyle name="Normalny 6" xfId="176" xr:uid="{00000000-0005-0000-0000-000008000000}"/>
    <cellStyle name="Normalny 67" xfId="5" xr:uid="{00000000-0005-0000-0000-000009000000}"/>
    <cellStyle name="Normalny 70" xfId="9" xr:uid="{00000000-0005-0000-0000-00000A000000}"/>
    <cellStyle name="Normalny 84" xfId="10" xr:uid="{00000000-0005-0000-0000-00000B000000}"/>
    <cellStyle name="Normalny_Arkusz1" xfId="3" xr:uid="{00000000-0005-0000-0000-00000C000000}"/>
    <cellStyle name="S0" xfId="20" xr:uid="{00000000-0005-0000-0000-00000D000000}"/>
    <cellStyle name="S1" xfId="21" xr:uid="{00000000-0005-0000-0000-00000E000000}"/>
    <cellStyle name="S10" xfId="11" xr:uid="{00000000-0005-0000-0000-00000F000000}"/>
    <cellStyle name="S10 10" xfId="62" xr:uid="{00000000-0005-0000-0000-000010000000}"/>
    <cellStyle name="S10 11" xfId="65" xr:uid="{00000000-0005-0000-0000-000011000000}"/>
    <cellStyle name="S10 12" xfId="68" xr:uid="{00000000-0005-0000-0000-000012000000}"/>
    <cellStyle name="S10 13" xfId="71" xr:uid="{00000000-0005-0000-0000-000013000000}"/>
    <cellStyle name="S10 14" xfId="74" xr:uid="{00000000-0005-0000-0000-000014000000}"/>
    <cellStyle name="S10 15" xfId="77" xr:uid="{00000000-0005-0000-0000-000015000000}"/>
    <cellStyle name="S10 16" xfId="80" xr:uid="{00000000-0005-0000-0000-000016000000}"/>
    <cellStyle name="S10 17" xfId="83" xr:uid="{00000000-0005-0000-0000-000017000000}"/>
    <cellStyle name="S10 18" xfId="86" xr:uid="{00000000-0005-0000-0000-000018000000}"/>
    <cellStyle name="S10 19" xfId="89" xr:uid="{00000000-0005-0000-0000-000019000000}"/>
    <cellStyle name="S10 2" xfId="22" xr:uid="{00000000-0005-0000-0000-00001A000000}"/>
    <cellStyle name="S10 20" xfId="92" xr:uid="{00000000-0005-0000-0000-00001B000000}"/>
    <cellStyle name="S10 21" xfId="95" xr:uid="{00000000-0005-0000-0000-00001C000000}"/>
    <cellStyle name="S10 22" xfId="98" xr:uid="{00000000-0005-0000-0000-00001D000000}"/>
    <cellStyle name="S10 23" xfId="101" xr:uid="{00000000-0005-0000-0000-00001E000000}"/>
    <cellStyle name="S10 24" xfId="104" xr:uid="{00000000-0005-0000-0000-00001F000000}"/>
    <cellStyle name="S10 25" xfId="107" xr:uid="{00000000-0005-0000-0000-000020000000}"/>
    <cellStyle name="S10 26" xfId="110" xr:uid="{00000000-0005-0000-0000-000021000000}"/>
    <cellStyle name="S10 27" xfId="113" xr:uid="{00000000-0005-0000-0000-000022000000}"/>
    <cellStyle name="S10 28" xfId="116" xr:uid="{00000000-0005-0000-0000-000023000000}"/>
    <cellStyle name="S10 29" xfId="119" xr:uid="{00000000-0005-0000-0000-000024000000}"/>
    <cellStyle name="S10 3" xfId="26" xr:uid="{00000000-0005-0000-0000-000025000000}"/>
    <cellStyle name="S10 30" xfId="122" xr:uid="{00000000-0005-0000-0000-000026000000}"/>
    <cellStyle name="S10 31" xfId="125" xr:uid="{00000000-0005-0000-0000-000027000000}"/>
    <cellStyle name="S10 32" xfId="128" xr:uid="{00000000-0005-0000-0000-000028000000}"/>
    <cellStyle name="S10 33" xfId="131" xr:uid="{00000000-0005-0000-0000-000029000000}"/>
    <cellStyle name="S10 34" xfId="134" xr:uid="{00000000-0005-0000-0000-00002A000000}"/>
    <cellStyle name="S10 35" xfId="137" xr:uid="{00000000-0005-0000-0000-00002B000000}"/>
    <cellStyle name="S10 36" xfId="140" xr:uid="{00000000-0005-0000-0000-00002C000000}"/>
    <cellStyle name="S10 37" xfId="143" xr:uid="{00000000-0005-0000-0000-00002D000000}"/>
    <cellStyle name="S10 38" xfId="146" xr:uid="{00000000-0005-0000-0000-00002E000000}"/>
    <cellStyle name="S10 39" xfId="149" xr:uid="{00000000-0005-0000-0000-00002F000000}"/>
    <cellStyle name="S10 4" xfId="47" xr:uid="{00000000-0005-0000-0000-000030000000}"/>
    <cellStyle name="S10 40" xfId="152" xr:uid="{00000000-0005-0000-0000-000031000000}"/>
    <cellStyle name="S10 41" xfId="155" xr:uid="{00000000-0005-0000-0000-000032000000}"/>
    <cellStyle name="S10 42" xfId="158" xr:uid="{00000000-0005-0000-0000-000033000000}"/>
    <cellStyle name="S10 43" xfId="161" xr:uid="{00000000-0005-0000-0000-000034000000}"/>
    <cellStyle name="S10 44" xfId="164" xr:uid="{00000000-0005-0000-0000-000035000000}"/>
    <cellStyle name="S10 45" xfId="167" xr:uid="{00000000-0005-0000-0000-000036000000}"/>
    <cellStyle name="S10 46" xfId="170" xr:uid="{00000000-0005-0000-0000-000037000000}"/>
    <cellStyle name="S10 47" xfId="172" xr:uid="{00000000-0005-0000-0000-000038000000}"/>
    <cellStyle name="S10 5" xfId="29" xr:uid="{00000000-0005-0000-0000-000039000000}"/>
    <cellStyle name="S10 6" xfId="50" xr:uid="{00000000-0005-0000-0000-00003A000000}"/>
    <cellStyle name="S10 7" xfId="53" xr:uid="{00000000-0005-0000-0000-00003B000000}"/>
    <cellStyle name="S10 8" xfId="56" xr:uid="{00000000-0005-0000-0000-00003C000000}"/>
    <cellStyle name="S10 9" xfId="59" xr:uid="{00000000-0005-0000-0000-00003D000000}"/>
    <cellStyle name="S11" xfId="12" xr:uid="{00000000-0005-0000-0000-00003E000000}"/>
    <cellStyle name="S11 10" xfId="61" xr:uid="{00000000-0005-0000-0000-00003F000000}"/>
    <cellStyle name="S11 11" xfId="64" xr:uid="{00000000-0005-0000-0000-000040000000}"/>
    <cellStyle name="S11 12" xfId="67" xr:uid="{00000000-0005-0000-0000-000041000000}"/>
    <cellStyle name="S11 13" xfId="70" xr:uid="{00000000-0005-0000-0000-000042000000}"/>
    <cellStyle name="S11 14" xfId="73" xr:uid="{00000000-0005-0000-0000-000043000000}"/>
    <cellStyle name="S11 15" xfId="76" xr:uid="{00000000-0005-0000-0000-000044000000}"/>
    <cellStyle name="S11 16" xfId="79" xr:uid="{00000000-0005-0000-0000-000045000000}"/>
    <cellStyle name="S11 17" xfId="82" xr:uid="{00000000-0005-0000-0000-000046000000}"/>
    <cellStyle name="S11 18" xfId="85" xr:uid="{00000000-0005-0000-0000-000047000000}"/>
    <cellStyle name="S11 19" xfId="88" xr:uid="{00000000-0005-0000-0000-000048000000}"/>
    <cellStyle name="S11 2" xfId="23" xr:uid="{00000000-0005-0000-0000-000049000000}"/>
    <cellStyle name="S11 20" xfId="91" xr:uid="{00000000-0005-0000-0000-00004A000000}"/>
    <cellStyle name="S11 21" xfId="94" xr:uid="{00000000-0005-0000-0000-00004B000000}"/>
    <cellStyle name="S11 22" xfId="97" xr:uid="{00000000-0005-0000-0000-00004C000000}"/>
    <cellStyle name="S11 23" xfId="100" xr:uid="{00000000-0005-0000-0000-00004D000000}"/>
    <cellStyle name="S11 24" xfId="103" xr:uid="{00000000-0005-0000-0000-00004E000000}"/>
    <cellStyle name="S11 25" xfId="106" xr:uid="{00000000-0005-0000-0000-00004F000000}"/>
    <cellStyle name="S11 26" xfId="109" xr:uid="{00000000-0005-0000-0000-000050000000}"/>
    <cellStyle name="S11 27" xfId="112" xr:uid="{00000000-0005-0000-0000-000051000000}"/>
    <cellStyle name="S11 28" xfId="115" xr:uid="{00000000-0005-0000-0000-000052000000}"/>
    <cellStyle name="S11 29" xfId="118" xr:uid="{00000000-0005-0000-0000-000053000000}"/>
    <cellStyle name="S11 3" xfId="25" xr:uid="{00000000-0005-0000-0000-000054000000}"/>
    <cellStyle name="S11 30" xfId="121" xr:uid="{00000000-0005-0000-0000-000055000000}"/>
    <cellStyle name="S11 31" xfId="124" xr:uid="{00000000-0005-0000-0000-000056000000}"/>
    <cellStyle name="S11 32" xfId="127" xr:uid="{00000000-0005-0000-0000-000057000000}"/>
    <cellStyle name="S11 33" xfId="130" xr:uid="{00000000-0005-0000-0000-000058000000}"/>
    <cellStyle name="S11 34" xfId="133" xr:uid="{00000000-0005-0000-0000-000059000000}"/>
    <cellStyle name="S11 35" xfId="136" xr:uid="{00000000-0005-0000-0000-00005A000000}"/>
    <cellStyle name="S11 36" xfId="139" xr:uid="{00000000-0005-0000-0000-00005B000000}"/>
    <cellStyle name="S11 37" xfId="142" xr:uid="{00000000-0005-0000-0000-00005C000000}"/>
    <cellStyle name="S11 38" xfId="145" xr:uid="{00000000-0005-0000-0000-00005D000000}"/>
    <cellStyle name="S11 39" xfId="148" xr:uid="{00000000-0005-0000-0000-00005E000000}"/>
    <cellStyle name="S11 4" xfId="46" xr:uid="{00000000-0005-0000-0000-00005F000000}"/>
    <cellStyle name="S11 40" xfId="151" xr:uid="{00000000-0005-0000-0000-000060000000}"/>
    <cellStyle name="S11 41" xfId="154" xr:uid="{00000000-0005-0000-0000-000061000000}"/>
    <cellStyle name="S11 42" xfId="157" xr:uid="{00000000-0005-0000-0000-000062000000}"/>
    <cellStyle name="S11 43" xfId="160" xr:uid="{00000000-0005-0000-0000-000063000000}"/>
    <cellStyle name="S11 44" xfId="163" xr:uid="{00000000-0005-0000-0000-000064000000}"/>
    <cellStyle name="S11 45" xfId="166" xr:uid="{00000000-0005-0000-0000-000065000000}"/>
    <cellStyle name="S11 46" xfId="169" xr:uid="{00000000-0005-0000-0000-000066000000}"/>
    <cellStyle name="S11 47" xfId="171" xr:uid="{00000000-0005-0000-0000-000067000000}"/>
    <cellStyle name="S11 5" xfId="28" xr:uid="{00000000-0005-0000-0000-000068000000}"/>
    <cellStyle name="S11 6" xfId="49" xr:uid="{00000000-0005-0000-0000-000069000000}"/>
    <cellStyle name="S11 7" xfId="52" xr:uid="{00000000-0005-0000-0000-00006A000000}"/>
    <cellStyle name="S11 8" xfId="55" xr:uid="{00000000-0005-0000-0000-00006B000000}"/>
    <cellStyle name="S11 9" xfId="58" xr:uid="{00000000-0005-0000-0000-00006C000000}"/>
    <cellStyle name="S12" xfId="13" xr:uid="{00000000-0005-0000-0000-00006D000000}"/>
    <cellStyle name="S12 10" xfId="60" xr:uid="{00000000-0005-0000-0000-00006E000000}"/>
    <cellStyle name="S12 11" xfId="63" xr:uid="{00000000-0005-0000-0000-00006F000000}"/>
    <cellStyle name="S12 12" xfId="66" xr:uid="{00000000-0005-0000-0000-000070000000}"/>
    <cellStyle name="S12 13" xfId="69" xr:uid="{00000000-0005-0000-0000-000071000000}"/>
    <cellStyle name="S12 14" xfId="72" xr:uid="{00000000-0005-0000-0000-000072000000}"/>
    <cellStyle name="S12 15" xfId="75" xr:uid="{00000000-0005-0000-0000-000073000000}"/>
    <cellStyle name="S12 16" xfId="78" xr:uid="{00000000-0005-0000-0000-000074000000}"/>
    <cellStyle name="S12 17" xfId="81" xr:uid="{00000000-0005-0000-0000-000075000000}"/>
    <cellStyle name="S12 18" xfId="84" xr:uid="{00000000-0005-0000-0000-000076000000}"/>
    <cellStyle name="S12 19" xfId="87" xr:uid="{00000000-0005-0000-0000-000077000000}"/>
    <cellStyle name="S12 2" xfId="24" xr:uid="{00000000-0005-0000-0000-000078000000}"/>
    <cellStyle name="S12 20" xfId="90" xr:uid="{00000000-0005-0000-0000-000079000000}"/>
    <cellStyle name="S12 21" xfId="93" xr:uid="{00000000-0005-0000-0000-00007A000000}"/>
    <cellStyle name="S12 22" xfId="96" xr:uid="{00000000-0005-0000-0000-00007B000000}"/>
    <cellStyle name="S12 23" xfId="99" xr:uid="{00000000-0005-0000-0000-00007C000000}"/>
    <cellStyle name="S12 24" xfId="102" xr:uid="{00000000-0005-0000-0000-00007D000000}"/>
    <cellStyle name="S12 25" xfId="105" xr:uid="{00000000-0005-0000-0000-00007E000000}"/>
    <cellStyle name="S12 26" xfId="108" xr:uid="{00000000-0005-0000-0000-00007F000000}"/>
    <cellStyle name="S12 27" xfId="111" xr:uid="{00000000-0005-0000-0000-000080000000}"/>
    <cellStyle name="S12 28" xfId="114" xr:uid="{00000000-0005-0000-0000-000081000000}"/>
    <cellStyle name="S12 29" xfId="117" xr:uid="{00000000-0005-0000-0000-000082000000}"/>
    <cellStyle name="S12 3" xfId="19" xr:uid="{00000000-0005-0000-0000-000083000000}"/>
    <cellStyle name="S12 30" xfId="120" xr:uid="{00000000-0005-0000-0000-000084000000}"/>
    <cellStyle name="S12 31" xfId="123" xr:uid="{00000000-0005-0000-0000-000085000000}"/>
    <cellStyle name="S12 32" xfId="126" xr:uid="{00000000-0005-0000-0000-000086000000}"/>
    <cellStyle name="S12 33" xfId="129" xr:uid="{00000000-0005-0000-0000-000087000000}"/>
    <cellStyle name="S12 34" xfId="132" xr:uid="{00000000-0005-0000-0000-000088000000}"/>
    <cellStyle name="S12 35" xfId="135" xr:uid="{00000000-0005-0000-0000-000089000000}"/>
    <cellStyle name="S12 36" xfId="138" xr:uid="{00000000-0005-0000-0000-00008A000000}"/>
    <cellStyle name="S12 37" xfId="141" xr:uid="{00000000-0005-0000-0000-00008B000000}"/>
    <cellStyle name="S12 38" xfId="144" xr:uid="{00000000-0005-0000-0000-00008C000000}"/>
    <cellStyle name="S12 39" xfId="147" xr:uid="{00000000-0005-0000-0000-00008D000000}"/>
    <cellStyle name="S12 4" xfId="45" xr:uid="{00000000-0005-0000-0000-00008E000000}"/>
    <cellStyle name="S12 40" xfId="150" xr:uid="{00000000-0005-0000-0000-00008F000000}"/>
    <cellStyle name="S12 41" xfId="153" xr:uid="{00000000-0005-0000-0000-000090000000}"/>
    <cellStyle name="S12 42" xfId="156" xr:uid="{00000000-0005-0000-0000-000091000000}"/>
    <cellStyle name="S12 43" xfId="159" xr:uid="{00000000-0005-0000-0000-000092000000}"/>
    <cellStyle name="S12 44" xfId="162" xr:uid="{00000000-0005-0000-0000-000093000000}"/>
    <cellStyle name="S12 45" xfId="165" xr:uid="{00000000-0005-0000-0000-000094000000}"/>
    <cellStyle name="S12 46" xfId="168" xr:uid="{00000000-0005-0000-0000-000095000000}"/>
    <cellStyle name="S12 47" xfId="44" xr:uid="{00000000-0005-0000-0000-000096000000}"/>
    <cellStyle name="S12 5" xfId="27" xr:uid="{00000000-0005-0000-0000-000097000000}"/>
    <cellStyle name="S12 6" xfId="48" xr:uid="{00000000-0005-0000-0000-000098000000}"/>
    <cellStyle name="S12 7" xfId="51" xr:uid="{00000000-0005-0000-0000-000099000000}"/>
    <cellStyle name="S12 8" xfId="54" xr:uid="{00000000-0005-0000-0000-00009A000000}"/>
    <cellStyle name="S12 9" xfId="57" xr:uid="{00000000-0005-0000-0000-00009B000000}"/>
    <cellStyle name="S13" xfId="14" xr:uid="{00000000-0005-0000-0000-00009C000000}"/>
    <cellStyle name="S14" xfId="15" xr:uid="{00000000-0005-0000-0000-00009D000000}"/>
    <cellStyle name="S15" xfId="16" xr:uid="{00000000-0005-0000-0000-00009E000000}"/>
    <cellStyle name="S16" xfId="17" xr:uid="{00000000-0005-0000-0000-00009F000000}"/>
    <cellStyle name="S17" xfId="18" xr:uid="{00000000-0005-0000-0000-0000A0000000}"/>
    <cellStyle name="S18" xfId="30" xr:uid="{00000000-0005-0000-0000-0000A1000000}"/>
    <cellStyle name="S19" xfId="31" xr:uid="{00000000-0005-0000-0000-0000A2000000}"/>
    <cellStyle name="S2" xfId="32" xr:uid="{00000000-0005-0000-0000-0000A3000000}"/>
    <cellStyle name="S20" xfId="33" xr:uid="{00000000-0005-0000-0000-0000A4000000}"/>
    <cellStyle name="S21" xfId="34" xr:uid="{00000000-0005-0000-0000-0000A5000000}"/>
    <cellStyle name="S22" xfId="35" xr:uid="{00000000-0005-0000-0000-0000A6000000}"/>
    <cellStyle name="S23" xfId="36" xr:uid="{00000000-0005-0000-0000-0000A7000000}"/>
    <cellStyle name="S3" xfId="37" xr:uid="{00000000-0005-0000-0000-0000A8000000}"/>
    <cellStyle name="S4" xfId="38" xr:uid="{00000000-0005-0000-0000-0000A9000000}"/>
    <cellStyle name="S5" xfId="39" xr:uid="{00000000-0005-0000-0000-0000AA000000}"/>
    <cellStyle name="S6" xfId="40" xr:uid="{00000000-0005-0000-0000-0000AB000000}"/>
    <cellStyle name="S7" xfId="41" xr:uid="{00000000-0005-0000-0000-0000AC000000}"/>
    <cellStyle name="S8" xfId="42" xr:uid="{00000000-0005-0000-0000-0000AD000000}"/>
    <cellStyle name="S9" xfId="43" xr:uid="{00000000-0005-0000-0000-0000AE000000}"/>
    <cellStyle name="Walutowy" xfId="1" builtinId="4"/>
    <cellStyle name="Walutowy 2 2" xfId="7" xr:uid="{00000000-0005-0000-0000-0000B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S146"/>
  <sheetViews>
    <sheetView tabSelected="1" view="pageLayout" zoomScale="85" zoomScaleNormal="85" zoomScaleSheetLayoutView="80" zoomScalePageLayoutView="85" workbookViewId="0">
      <selection activeCell="F7" sqref="F7"/>
    </sheetView>
  </sheetViews>
  <sheetFormatPr defaultColWidth="9" defaultRowHeight="16.5"/>
  <cols>
    <col min="1" max="1" width="4" style="55" customWidth="1"/>
    <col min="2" max="2" width="25.125" style="127" customWidth="1"/>
    <col min="3" max="3" width="14.375" style="128" customWidth="1"/>
    <col min="4" max="4" width="8.375" style="58" customWidth="1"/>
    <col min="5" max="5" width="6.875" style="59" customWidth="1"/>
    <col min="6" max="6" width="6" style="60" customWidth="1"/>
    <col min="7" max="7" width="6.875" style="61" customWidth="1"/>
    <col min="8" max="8" width="5.375" style="60" customWidth="1"/>
    <col min="9" max="9" width="7.75" style="62" customWidth="1"/>
    <col min="10" max="10" width="6.625" style="63" customWidth="1"/>
    <col min="11" max="11" width="7.875" style="64" customWidth="1"/>
    <col min="12" max="12" width="9.125" style="129" customWidth="1"/>
    <col min="13" max="13" width="9.375" style="129" customWidth="1"/>
    <col min="14" max="14" width="10.25" style="67" customWidth="1"/>
    <col min="15" max="15" width="7.625" style="68" customWidth="1"/>
    <col min="16" max="16" width="6" style="182" customWidth="1"/>
    <col min="17" max="17" width="7.375" style="69" customWidth="1"/>
    <col min="18" max="18" width="9" style="126"/>
    <col min="19" max="19" width="13.125" style="126" bestFit="1" customWidth="1"/>
    <col min="20" max="16384" width="9" style="126"/>
  </cols>
  <sheetData>
    <row r="1" spans="1:17" s="17" customFormat="1" ht="81.75" customHeight="1" thickBot="1">
      <c r="A1" s="194" t="s">
        <v>0</v>
      </c>
      <c r="B1" s="7" t="s">
        <v>1</v>
      </c>
      <c r="C1" s="8" t="s">
        <v>2</v>
      </c>
      <c r="D1" s="8" t="s">
        <v>3</v>
      </c>
      <c r="E1" s="9" t="s">
        <v>4</v>
      </c>
      <c r="F1" s="10" t="s">
        <v>5</v>
      </c>
      <c r="G1" s="10" t="s">
        <v>6</v>
      </c>
      <c r="H1" s="11" t="s">
        <v>7</v>
      </c>
      <c r="I1" s="12" t="s">
        <v>8</v>
      </c>
      <c r="J1" s="13" t="s">
        <v>9</v>
      </c>
      <c r="K1" s="8" t="s">
        <v>10</v>
      </c>
      <c r="L1" s="14" t="s">
        <v>11</v>
      </c>
      <c r="M1" s="14" t="s">
        <v>12</v>
      </c>
      <c r="N1" s="15" t="s">
        <v>13</v>
      </c>
      <c r="O1" s="16" t="s">
        <v>14</v>
      </c>
      <c r="P1" s="177" t="s">
        <v>15</v>
      </c>
      <c r="Q1" s="205" t="s">
        <v>16</v>
      </c>
    </row>
    <row r="2" spans="1:17" s="19" customFormat="1" ht="14.25" thickBot="1">
      <c r="A2" s="18" t="s">
        <v>33</v>
      </c>
      <c r="B2" s="195" t="s">
        <v>34</v>
      </c>
      <c r="C2" s="196" t="s">
        <v>35</v>
      </c>
      <c r="D2" s="197" t="s">
        <v>36</v>
      </c>
      <c r="E2" s="198" t="s">
        <v>37</v>
      </c>
      <c r="F2" s="199" t="s">
        <v>38</v>
      </c>
      <c r="G2" s="200" t="s">
        <v>39</v>
      </c>
      <c r="H2" s="199" t="s">
        <v>40</v>
      </c>
      <c r="I2" s="201" t="s">
        <v>41</v>
      </c>
      <c r="J2" s="199" t="s">
        <v>42</v>
      </c>
      <c r="K2" s="196" t="s">
        <v>43</v>
      </c>
      <c r="L2" s="202" t="s">
        <v>47</v>
      </c>
      <c r="M2" s="203" t="s">
        <v>48</v>
      </c>
      <c r="N2" s="195" t="s">
        <v>44</v>
      </c>
      <c r="O2" s="196" t="s">
        <v>45</v>
      </c>
      <c r="P2" s="204" t="s">
        <v>46</v>
      </c>
      <c r="Q2" s="192" t="s">
        <v>49</v>
      </c>
    </row>
    <row r="3" spans="1:17" s="28" customFormat="1" ht="13.5">
      <c r="A3" s="20" t="str">
        <f>B16</f>
        <v>Zadanie 1</v>
      </c>
      <c r="B3" s="21"/>
      <c r="C3" s="22"/>
      <c r="D3" s="22"/>
      <c r="E3" s="23"/>
      <c r="F3" s="22"/>
      <c r="G3" s="22"/>
      <c r="H3" s="22"/>
      <c r="I3" s="24"/>
      <c r="J3" s="22"/>
      <c r="K3" s="25"/>
      <c r="L3" s="26"/>
      <c r="M3" s="26"/>
      <c r="N3" s="27"/>
      <c r="O3" s="27"/>
      <c r="P3" s="178"/>
      <c r="Q3" s="22"/>
    </row>
    <row r="4" spans="1:17" s="40" customFormat="1" ht="13.5">
      <c r="A4" s="29">
        <v>1</v>
      </c>
      <c r="B4" s="30" t="s">
        <v>50</v>
      </c>
      <c r="C4" s="31" t="s">
        <v>51</v>
      </c>
      <c r="D4" s="32" t="s">
        <v>71</v>
      </c>
      <c r="E4" s="33">
        <v>5</v>
      </c>
      <c r="F4" s="32" t="s">
        <v>19</v>
      </c>
      <c r="G4" s="34">
        <v>15</v>
      </c>
      <c r="H4" s="32" t="s">
        <v>22</v>
      </c>
      <c r="I4" s="171"/>
      <c r="J4" s="35"/>
      <c r="K4" s="36">
        <f>I4*(1+J4)</f>
        <v>0</v>
      </c>
      <c r="L4" s="37">
        <f>G4*I4</f>
        <v>0</v>
      </c>
      <c r="M4" s="38">
        <f>(L4*J4)+L4</f>
        <v>0</v>
      </c>
      <c r="N4" s="31"/>
      <c r="O4" s="32"/>
      <c r="P4" s="179"/>
      <c r="Q4" s="39"/>
    </row>
    <row r="5" spans="1:17" s="40" customFormat="1" ht="13.5">
      <c r="A5" s="29">
        <v>2</v>
      </c>
      <c r="B5" s="41" t="s">
        <v>50</v>
      </c>
      <c r="C5" s="42" t="s">
        <v>51</v>
      </c>
      <c r="D5" s="42" t="s">
        <v>70</v>
      </c>
      <c r="E5" s="43">
        <v>5</v>
      </c>
      <c r="F5" s="44" t="s">
        <v>19</v>
      </c>
      <c r="G5" s="34">
        <v>20</v>
      </c>
      <c r="H5" s="44" t="s">
        <v>22</v>
      </c>
      <c r="I5" s="170"/>
      <c r="J5" s="35"/>
      <c r="K5" s="36">
        <f t="shared" ref="K5:K15" si="0">I5*(1+J5)</f>
        <v>0</v>
      </c>
      <c r="L5" s="37">
        <f t="shared" ref="L5:L15" si="1">G5*I5</f>
        <v>0</v>
      </c>
      <c r="M5" s="38">
        <f t="shared" ref="M5:M15" si="2">(L5*J5)+L5</f>
        <v>0</v>
      </c>
      <c r="N5" s="31"/>
      <c r="O5" s="45"/>
      <c r="P5" s="179"/>
      <c r="Q5" s="39"/>
    </row>
    <row r="6" spans="1:17" s="17" customFormat="1" ht="38.25">
      <c r="A6" s="29">
        <v>3</v>
      </c>
      <c r="B6" s="46" t="s">
        <v>23</v>
      </c>
      <c r="C6" s="47" t="s">
        <v>24</v>
      </c>
      <c r="D6" s="48" t="s">
        <v>25</v>
      </c>
      <c r="E6" s="49">
        <v>1</v>
      </c>
      <c r="F6" s="44" t="s">
        <v>26</v>
      </c>
      <c r="G6" s="33">
        <v>60</v>
      </c>
      <c r="H6" s="44" t="s">
        <v>22</v>
      </c>
      <c r="I6" s="170"/>
      <c r="J6" s="35"/>
      <c r="K6" s="36">
        <f t="shared" si="0"/>
        <v>0</v>
      </c>
      <c r="L6" s="37">
        <f t="shared" si="1"/>
        <v>0</v>
      </c>
      <c r="M6" s="38">
        <f t="shared" si="2"/>
        <v>0</v>
      </c>
      <c r="N6" s="50"/>
      <c r="O6" s="51"/>
      <c r="P6" s="180"/>
      <c r="Q6" s="52"/>
    </row>
    <row r="7" spans="1:17" s="17" customFormat="1" ht="38.25">
      <c r="A7" s="29">
        <v>4</v>
      </c>
      <c r="B7" s="46" t="s">
        <v>23</v>
      </c>
      <c r="C7" s="47" t="s">
        <v>27</v>
      </c>
      <c r="D7" s="48" t="s">
        <v>28</v>
      </c>
      <c r="E7" s="49">
        <v>1</v>
      </c>
      <c r="F7" s="44" t="s">
        <v>26</v>
      </c>
      <c r="G7" s="33">
        <v>20</v>
      </c>
      <c r="H7" s="44" t="s">
        <v>22</v>
      </c>
      <c r="I7" s="172"/>
      <c r="J7" s="35"/>
      <c r="K7" s="36">
        <f t="shared" si="0"/>
        <v>0</v>
      </c>
      <c r="L7" s="37">
        <f t="shared" si="1"/>
        <v>0</v>
      </c>
      <c r="M7" s="38">
        <f t="shared" si="2"/>
        <v>0</v>
      </c>
      <c r="N7" s="50"/>
      <c r="O7" s="51"/>
      <c r="P7" s="180"/>
      <c r="Q7" s="52"/>
    </row>
    <row r="8" spans="1:17" s="17" customFormat="1" ht="38.25">
      <c r="A8" s="29">
        <v>5</v>
      </c>
      <c r="B8" s="46" t="s">
        <v>23</v>
      </c>
      <c r="C8" s="47" t="s">
        <v>27</v>
      </c>
      <c r="D8" s="48" t="s">
        <v>32</v>
      </c>
      <c r="E8" s="49">
        <v>1</v>
      </c>
      <c r="F8" s="44" t="s">
        <v>26</v>
      </c>
      <c r="G8" s="33">
        <v>10</v>
      </c>
      <c r="H8" s="44" t="s">
        <v>22</v>
      </c>
      <c r="I8" s="172"/>
      <c r="J8" s="35"/>
      <c r="K8" s="36">
        <f t="shared" si="0"/>
        <v>0</v>
      </c>
      <c r="L8" s="37">
        <f t="shared" si="1"/>
        <v>0</v>
      </c>
      <c r="M8" s="38">
        <f t="shared" si="2"/>
        <v>0</v>
      </c>
      <c r="N8" s="50"/>
      <c r="O8" s="51"/>
      <c r="P8" s="180"/>
      <c r="Q8" s="52"/>
    </row>
    <row r="9" spans="1:17" s="17" customFormat="1" ht="25.5">
      <c r="A9" s="29">
        <v>6</v>
      </c>
      <c r="B9" s="46" t="s">
        <v>52</v>
      </c>
      <c r="C9" s="47" t="s">
        <v>53</v>
      </c>
      <c r="D9" s="48" t="s">
        <v>56</v>
      </c>
      <c r="E9" s="49">
        <v>1</v>
      </c>
      <c r="F9" s="44" t="s">
        <v>54</v>
      </c>
      <c r="G9" s="33">
        <v>10</v>
      </c>
      <c r="H9" s="44" t="s">
        <v>22</v>
      </c>
      <c r="I9" s="172"/>
      <c r="J9" s="35"/>
      <c r="K9" s="36">
        <f t="shared" si="0"/>
        <v>0</v>
      </c>
      <c r="L9" s="37">
        <f t="shared" si="1"/>
        <v>0</v>
      </c>
      <c r="M9" s="38">
        <f t="shared" si="2"/>
        <v>0</v>
      </c>
      <c r="N9" s="50"/>
      <c r="O9" s="51"/>
      <c r="P9" s="180"/>
      <c r="Q9" s="52"/>
    </row>
    <row r="10" spans="1:17" s="17" customFormat="1" ht="25.5">
      <c r="A10" s="29">
        <v>7</v>
      </c>
      <c r="B10" s="46" t="s">
        <v>52</v>
      </c>
      <c r="C10" s="47" t="s">
        <v>53</v>
      </c>
      <c r="D10" s="48" t="s">
        <v>20</v>
      </c>
      <c r="E10" s="49">
        <v>1</v>
      </c>
      <c r="F10" s="44" t="s">
        <v>54</v>
      </c>
      <c r="G10" s="33">
        <v>10</v>
      </c>
      <c r="H10" s="44" t="s">
        <v>22</v>
      </c>
      <c r="I10" s="172"/>
      <c r="J10" s="35"/>
      <c r="K10" s="36">
        <f t="shared" si="0"/>
        <v>0</v>
      </c>
      <c r="L10" s="37">
        <f t="shared" si="1"/>
        <v>0</v>
      </c>
      <c r="M10" s="38">
        <f t="shared" si="2"/>
        <v>0</v>
      </c>
      <c r="N10" s="50"/>
      <c r="O10" s="51"/>
      <c r="P10" s="180"/>
      <c r="Q10" s="52"/>
    </row>
    <row r="11" spans="1:17" s="17" customFormat="1" ht="25.5">
      <c r="A11" s="29">
        <v>8</v>
      </c>
      <c r="B11" s="46" t="s">
        <v>52</v>
      </c>
      <c r="C11" s="47" t="s">
        <v>53</v>
      </c>
      <c r="D11" s="48" t="s">
        <v>31</v>
      </c>
      <c r="E11" s="49">
        <v>1</v>
      </c>
      <c r="F11" s="44" t="s">
        <v>54</v>
      </c>
      <c r="G11" s="33">
        <v>10</v>
      </c>
      <c r="H11" s="44" t="s">
        <v>22</v>
      </c>
      <c r="I11" s="172"/>
      <c r="J11" s="35"/>
      <c r="K11" s="36">
        <f t="shared" si="0"/>
        <v>0</v>
      </c>
      <c r="L11" s="37">
        <f t="shared" si="1"/>
        <v>0</v>
      </c>
      <c r="M11" s="38">
        <f t="shared" si="2"/>
        <v>0</v>
      </c>
      <c r="N11" s="50"/>
      <c r="O11" s="51"/>
      <c r="P11" s="180"/>
      <c r="Q11" s="52"/>
    </row>
    <row r="12" spans="1:17" s="17" customFormat="1" ht="38.25">
      <c r="A12" s="29">
        <v>9</v>
      </c>
      <c r="B12" s="41" t="s">
        <v>78</v>
      </c>
      <c r="C12" s="42" t="s">
        <v>79</v>
      </c>
      <c r="D12" s="44" t="s">
        <v>25</v>
      </c>
      <c r="E12" s="43">
        <v>30</v>
      </c>
      <c r="F12" s="44" t="s">
        <v>19</v>
      </c>
      <c r="G12" s="33">
        <v>10</v>
      </c>
      <c r="H12" s="44" t="s">
        <v>22</v>
      </c>
      <c r="I12" s="170"/>
      <c r="J12" s="35"/>
      <c r="K12" s="36">
        <f t="shared" si="0"/>
        <v>0</v>
      </c>
      <c r="L12" s="37">
        <f t="shared" si="1"/>
        <v>0</v>
      </c>
      <c r="M12" s="38">
        <f t="shared" si="2"/>
        <v>0</v>
      </c>
      <c r="N12" s="53"/>
      <c r="O12" s="54"/>
      <c r="P12" s="181"/>
      <c r="Q12" s="39"/>
    </row>
    <row r="13" spans="1:17" s="17" customFormat="1" ht="38.25">
      <c r="A13" s="29">
        <v>10</v>
      </c>
      <c r="B13" s="41" t="s">
        <v>78</v>
      </c>
      <c r="C13" s="42" t="s">
        <v>79</v>
      </c>
      <c r="D13" s="44" t="s">
        <v>30</v>
      </c>
      <c r="E13" s="43">
        <v>30</v>
      </c>
      <c r="F13" s="44" t="s">
        <v>19</v>
      </c>
      <c r="G13" s="33">
        <v>10</v>
      </c>
      <c r="H13" s="44" t="s">
        <v>22</v>
      </c>
      <c r="I13" s="170"/>
      <c r="J13" s="35"/>
      <c r="K13" s="36">
        <f t="shared" si="0"/>
        <v>0</v>
      </c>
      <c r="L13" s="37">
        <f t="shared" si="1"/>
        <v>0</v>
      </c>
      <c r="M13" s="38">
        <f t="shared" si="2"/>
        <v>0</v>
      </c>
      <c r="N13" s="53"/>
      <c r="O13" s="54"/>
      <c r="P13" s="181"/>
      <c r="Q13" s="39"/>
    </row>
    <row r="14" spans="1:17" s="17" customFormat="1" ht="14.25" customHeight="1">
      <c r="A14" s="29">
        <v>11</v>
      </c>
      <c r="B14" s="41" t="s">
        <v>78</v>
      </c>
      <c r="C14" s="42" t="s">
        <v>79</v>
      </c>
      <c r="D14" s="44" t="s">
        <v>55</v>
      </c>
      <c r="E14" s="43">
        <v>30</v>
      </c>
      <c r="F14" s="44" t="s">
        <v>19</v>
      </c>
      <c r="G14" s="33">
        <v>10</v>
      </c>
      <c r="H14" s="44" t="s">
        <v>22</v>
      </c>
      <c r="I14" s="170"/>
      <c r="J14" s="35"/>
      <c r="K14" s="36">
        <f t="shared" si="0"/>
        <v>0</v>
      </c>
      <c r="L14" s="37">
        <f t="shared" si="1"/>
        <v>0</v>
      </c>
      <c r="M14" s="38">
        <f t="shared" si="2"/>
        <v>0</v>
      </c>
      <c r="N14" s="53"/>
      <c r="O14" s="54"/>
      <c r="P14" s="181"/>
      <c r="Q14" s="39"/>
    </row>
    <row r="15" spans="1:17" s="17" customFormat="1" ht="39" thickBot="1">
      <c r="A15" s="29">
        <v>12</v>
      </c>
      <c r="B15" s="41" t="s">
        <v>78</v>
      </c>
      <c r="C15" s="42" t="s">
        <v>79</v>
      </c>
      <c r="D15" s="44" t="s">
        <v>20</v>
      </c>
      <c r="E15" s="43">
        <v>30</v>
      </c>
      <c r="F15" s="44" t="s">
        <v>19</v>
      </c>
      <c r="G15" s="33">
        <v>10</v>
      </c>
      <c r="H15" s="44" t="s">
        <v>22</v>
      </c>
      <c r="I15" s="170"/>
      <c r="J15" s="35"/>
      <c r="K15" s="36">
        <f t="shared" si="0"/>
        <v>0</v>
      </c>
      <c r="L15" s="37">
        <f t="shared" si="1"/>
        <v>0</v>
      </c>
      <c r="M15" s="38">
        <f t="shared" si="2"/>
        <v>0</v>
      </c>
      <c r="N15" s="53"/>
      <c r="O15" s="54"/>
      <c r="P15" s="181"/>
      <c r="Q15" s="167"/>
    </row>
    <row r="16" spans="1:17" s="17" customFormat="1" ht="14.25" thickBot="1">
      <c r="A16" s="55"/>
      <c r="B16" s="56" t="str">
        <f>"Zadanie "&amp;COUNTIF(C$3:$C16,"=Razem")</f>
        <v>Zadanie 1</v>
      </c>
      <c r="C16" s="57" t="s">
        <v>18</v>
      </c>
      <c r="D16" s="58"/>
      <c r="E16" s="59"/>
      <c r="F16" s="60"/>
      <c r="G16" s="61"/>
      <c r="H16" s="60"/>
      <c r="I16" s="62"/>
      <c r="J16" s="63"/>
      <c r="K16" s="64"/>
      <c r="L16" s="65">
        <f>SUM(L4:L15)</f>
        <v>0</v>
      </c>
      <c r="M16" s="66">
        <f>SUM(M4:M15)</f>
        <v>0</v>
      </c>
      <c r="N16" s="67"/>
      <c r="O16" s="68"/>
      <c r="P16" s="182"/>
      <c r="Q16" s="69"/>
    </row>
    <row r="17" spans="1:17" s="17" customFormat="1" ht="13.5">
      <c r="A17" s="55"/>
      <c r="B17" s="56"/>
      <c r="C17" s="57"/>
      <c r="D17" s="58"/>
      <c r="E17" s="59"/>
      <c r="F17" s="60"/>
      <c r="G17" s="61"/>
      <c r="H17" s="60"/>
      <c r="I17" s="62"/>
      <c r="J17" s="63"/>
      <c r="K17" s="64"/>
      <c r="L17" s="70"/>
      <c r="M17" s="71"/>
      <c r="N17" s="67"/>
      <c r="O17" s="68"/>
      <c r="P17" s="182"/>
      <c r="Q17" s="69"/>
    </row>
    <row r="18" spans="1:17" s="28" customFormat="1" ht="13.5">
      <c r="A18" s="20" t="str">
        <f>B20</f>
        <v>Zadanie 2</v>
      </c>
      <c r="B18" s="21"/>
      <c r="C18" s="22"/>
      <c r="D18" s="22"/>
      <c r="E18" s="23"/>
      <c r="F18" s="22"/>
      <c r="G18" s="22"/>
      <c r="H18" s="22"/>
      <c r="I18" s="24"/>
      <c r="J18" s="22"/>
      <c r="K18" s="25"/>
      <c r="L18" s="89"/>
      <c r="M18" s="89"/>
      <c r="N18" s="27"/>
      <c r="O18" s="27"/>
      <c r="P18" s="178"/>
      <c r="Q18" s="22"/>
    </row>
    <row r="19" spans="1:17" s="17" customFormat="1" ht="64.5" thickBot="1">
      <c r="A19" s="72">
        <v>1</v>
      </c>
      <c r="B19" s="73" t="s">
        <v>58</v>
      </c>
      <c r="C19" s="74" t="s">
        <v>59</v>
      </c>
      <c r="D19" s="74" t="s">
        <v>69</v>
      </c>
      <c r="E19" s="75">
        <v>10</v>
      </c>
      <c r="F19" s="76" t="s">
        <v>19</v>
      </c>
      <c r="G19" s="34">
        <v>5</v>
      </c>
      <c r="H19" s="76" t="s">
        <v>22</v>
      </c>
      <c r="I19" s="169"/>
      <c r="J19" s="35"/>
      <c r="K19" s="36">
        <f>I19*(1+J19)</f>
        <v>0</v>
      </c>
      <c r="L19" s="37">
        <f>G19*I19</f>
        <v>0</v>
      </c>
      <c r="M19" s="38">
        <f>(L19*J19)+L19</f>
        <v>0</v>
      </c>
      <c r="N19" s="77"/>
      <c r="O19" s="78"/>
      <c r="P19" s="187" t="s">
        <v>232</v>
      </c>
      <c r="Q19" s="52"/>
    </row>
    <row r="20" spans="1:17" s="17" customFormat="1" ht="14.25" thickBot="1">
      <c r="A20" s="55"/>
      <c r="B20" s="56" t="str">
        <f>"Zadanie "&amp;COUNTIF(C$1:$C20,"=Razem")</f>
        <v>Zadanie 2</v>
      </c>
      <c r="C20" s="57" t="s">
        <v>18</v>
      </c>
      <c r="D20" s="79"/>
      <c r="E20" s="80"/>
      <c r="F20" s="81"/>
      <c r="G20" s="81"/>
      <c r="H20" s="81"/>
      <c r="I20" s="82"/>
      <c r="J20" s="81"/>
      <c r="K20" s="83"/>
      <c r="L20" s="65">
        <f>SUM(L19:L19)</f>
        <v>0</v>
      </c>
      <c r="M20" s="66">
        <f>SUM(M19:M19)</f>
        <v>0</v>
      </c>
      <c r="N20" s="84"/>
      <c r="O20" s="85"/>
      <c r="P20" s="184"/>
      <c r="Q20" s="69"/>
    </row>
    <row r="21" spans="1:17" s="17" customFormat="1" ht="13.5">
      <c r="A21" s="55"/>
      <c r="B21" s="56"/>
      <c r="C21" s="57"/>
      <c r="D21" s="79"/>
      <c r="E21" s="80"/>
      <c r="F21" s="81"/>
      <c r="G21" s="81"/>
      <c r="H21" s="81"/>
      <c r="I21" s="82"/>
      <c r="J21" s="81"/>
      <c r="K21" s="83"/>
      <c r="L21" s="70"/>
      <c r="M21" s="71"/>
      <c r="N21" s="84"/>
      <c r="O21" s="85"/>
      <c r="P21" s="184"/>
      <c r="Q21" s="69"/>
    </row>
    <row r="22" spans="1:17" s="28" customFormat="1" ht="13.5">
      <c r="A22" s="20" t="str">
        <f>B25</f>
        <v>Zadanie 3</v>
      </c>
      <c r="B22" s="21"/>
      <c r="C22" s="22"/>
      <c r="D22" s="22"/>
      <c r="E22" s="23"/>
      <c r="F22" s="22"/>
      <c r="G22" s="22"/>
      <c r="H22" s="22"/>
      <c r="I22" s="24"/>
      <c r="J22" s="22"/>
      <c r="K22" s="25"/>
      <c r="L22" s="89"/>
      <c r="M22" s="89"/>
      <c r="N22" s="27"/>
      <c r="O22" s="27"/>
      <c r="P22" s="178"/>
      <c r="Q22" s="22"/>
    </row>
    <row r="23" spans="1:17" s="17" customFormat="1" ht="13.5">
      <c r="A23" s="86">
        <v>1</v>
      </c>
      <c r="B23" s="73" t="s">
        <v>60</v>
      </c>
      <c r="C23" s="74" t="s">
        <v>21</v>
      </c>
      <c r="D23" s="74" t="s">
        <v>61</v>
      </c>
      <c r="E23" s="75">
        <v>1</v>
      </c>
      <c r="F23" s="76" t="s">
        <v>22</v>
      </c>
      <c r="G23" s="34">
        <v>160</v>
      </c>
      <c r="H23" s="76" t="s">
        <v>17</v>
      </c>
      <c r="I23" s="169"/>
      <c r="J23" s="35"/>
      <c r="K23" s="36">
        <f t="shared" ref="K23:K24" si="3">I23*(1+J23)</f>
        <v>0</v>
      </c>
      <c r="L23" s="37">
        <f t="shared" ref="L23:L24" si="4">G23*I23</f>
        <v>0</v>
      </c>
      <c r="M23" s="38">
        <f t="shared" ref="M23:M24" si="5">(L23*J23)+L23</f>
        <v>0</v>
      </c>
      <c r="N23" s="77"/>
      <c r="O23" s="78"/>
      <c r="P23" s="180"/>
      <c r="Q23" s="52"/>
    </row>
    <row r="24" spans="1:17" s="17" customFormat="1" ht="13.5">
      <c r="A24" s="86">
        <v>2</v>
      </c>
      <c r="B24" s="73" t="s">
        <v>60</v>
      </c>
      <c r="C24" s="74" t="s">
        <v>21</v>
      </c>
      <c r="D24" s="74" t="s">
        <v>62</v>
      </c>
      <c r="E24" s="75">
        <v>1</v>
      </c>
      <c r="F24" s="76" t="s">
        <v>22</v>
      </c>
      <c r="G24" s="34">
        <v>150</v>
      </c>
      <c r="H24" s="76" t="s">
        <v>17</v>
      </c>
      <c r="I24" s="169"/>
      <c r="J24" s="35"/>
      <c r="K24" s="36">
        <f t="shared" si="3"/>
        <v>0</v>
      </c>
      <c r="L24" s="37">
        <f t="shared" si="4"/>
        <v>0</v>
      </c>
      <c r="M24" s="38">
        <f t="shared" si="5"/>
        <v>0</v>
      </c>
      <c r="N24" s="77"/>
      <c r="O24" s="78"/>
      <c r="P24" s="180"/>
      <c r="Q24" s="52"/>
    </row>
    <row r="25" spans="1:17" s="17" customFormat="1" ht="14.25" thickBot="1">
      <c r="A25" s="55"/>
      <c r="B25" s="56" t="str">
        <f>"Zadanie "&amp;COUNTIF(C$3:$C25,"=Razem")</f>
        <v>Zadanie 3</v>
      </c>
      <c r="C25" s="57" t="s">
        <v>18</v>
      </c>
      <c r="D25" s="79"/>
      <c r="E25" s="80"/>
      <c r="F25" s="81"/>
      <c r="G25" s="81"/>
      <c r="H25" s="81"/>
      <c r="I25" s="87"/>
      <c r="J25" s="81"/>
      <c r="K25" s="83"/>
      <c r="L25" s="65">
        <f>SUM(L23:L24)</f>
        <v>0</v>
      </c>
      <c r="M25" s="88">
        <f>SUM(M23:M24)</f>
        <v>0</v>
      </c>
      <c r="N25" s="84"/>
      <c r="O25" s="85"/>
      <c r="P25" s="184"/>
      <c r="Q25" s="69"/>
    </row>
    <row r="26" spans="1:17" s="17" customFormat="1" ht="13.5">
      <c r="A26" s="55"/>
      <c r="B26" s="56"/>
      <c r="C26" s="57"/>
      <c r="D26" s="79"/>
      <c r="E26" s="80"/>
      <c r="F26" s="81"/>
      <c r="G26" s="81"/>
      <c r="H26" s="81"/>
      <c r="I26" s="87"/>
      <c r="J26" s="81"/>
      <c r="K26" s="83"/>
      <c r="L26" s="70"/>
      <c r="M26" s="71"/>
      <c r="N26" s="84"/>
      <c r="O26" s="85"/>
      <c r="P26" s="184"/>
      <c r="Q26" s="69"/>
    </row>
    <row r="27" spans="1:17" s="28" customFormat="1" ht="13.5">
      <c r="A27" s="20" t="str">
        <f>B33</f>
        <v>Zadanie 4</v>
      </c>
      <c r="B27" s="21"/>
      <c r="C27" s="22"/>
      <c r="D27" s="22"/>
      <c r="E27" s="23"/>
      <c r="F27" s="22"/>
      <c r="G27" s="22"/>
      <c r="H27" s="22"/>
      <c r="I27" s="24"/>
      <c r="J27" s="22"/>
      <c r="K27" s="25"/>
      <c r="L27" s="89"/>
      <c r="M27" s="89"/>
      <c r="N27" s="27"/>
      <c r="O27" s="27"/>
      <c r="P27" s="178"/>
      <c r="Q27" s="22"/>
    </row>
    <row r="28" spans="1:17" s="17" customFormat="1" ht="72" customHeight="1">
      <c r="A28" s="86">
        <v>1</v>
      </c>
      <c r="B28" s="46" t="s">
        <v>63</v>
      </c>
      <c r="C28" s="90" t="s">
        <v>64</v>
      </c>
      <c r="D28" s="91" t="s">
        <v>127</v>
      </c>
      <c r="E28" s="92"/>
      <c r="F28" s="93" t="s">
        <v>65</v>
      </c>
      <c r="G28" s="43">
        <v>11000000</v>
      </c>
      <c r="H28" s="44" t="s">
        <v>65</v>
      </c>
      <c r="I28" s="170"/>
      <c r="J28" s="35"/>
      <c r="K28" s="36">
        <f>I28*(1+J28)</f>
        <v>0</v>
      </c>
      <c r="L28" s="37">
        <f>G28*I28/1000</f>
        <v>0</v>
      </c>
      <c r="M28" s="38">
        <f t="shared" ref="M28:M32" si="6">(L28*J28)+L28</f>
        <v>0</v>
      </c>
      <c r="N28" s="50"/>
      <c r="O28" s="51"/>
      <c r="P28" s="185"/>
      <c r="Q28" s="52"/>
    </row>
    <row r="29" spans="1:17" s="40" customFormat="1" ht="45" customHeight="1">
      <c r="A29" s="29">
        <v>1</v>
      </c>
      <c r="B29" s="46" t="s">
        <v>109</v>
      </c>
      <c r="C29" s="94" t="s">
        <v>110</v>
      </c>
      <c r="D29" s="95" t="s">
        <v>128</v>
      </c>
      <c r="E29" s="34">
        <v>1</v>
      </c>
      <c r="F29" s="96" t="s">
        <v>129</v>
      </c>
      <c r="G29" s="34">
        <v>2</v>
      </c>
      <c r="H29" s="96" t="s">
        <v>98</v>
      </c>
      <c r="I29" s="171"/>
      <c r="J29" s="35"/>
      <c r="K29" s="36">
        <f t="shared" ref="K29" si="7">I29*(1+J29)</f>
        <v>0</v>
      </c>
      <c r="L29" s="37">
        <f>G29*I29</f>
        <v>0</v>
      </c>
      <c r="M29" s="38">
        <f t="shared" si="6"/>
        <v>0</v>
      </c>
      <c r="N29" s="97"/>
      <c r="O29" s="96"/>
      <c r="P29" s="179"/>
      <c r="Q29" s="39"/>
    </row>
    <row r="30" spans="1:17" s="40" customFormat="1" ht="45.75" customHeight="1">
      <c r="A30" s="29">
        <v>3</v>
      </c>
      <c r="B30" s="46" t="s">
        <v>109</v>
      </c>
      <c r="C30" s="94" t="s">
        <v>110</v>
      </c>
      <c r="D30" s="42" t="s">
        <v>124</v>
      </c>
      <c r="E30" s="33">
        <v>1</v>
      </c>
      <c r="F30" s="96" t="s">
        <v>129</v>
      </c>
      <c r="G30" s="34">
        <v>2</v>
      </c>
      <c r="H30" s="32" t="s">
        <v>98</v>
      </c>
      <c r="I30" s="171"/>
      <c r="J30" s="35"/>
      <c r="K30" s="36">
        <f>I30*(1+J30)</f>
        <v>0</v>
      </c>
      <c r="L30" s="37">
        <f t="shared" ref="L30:L32" si="8">G30*I30</f>
        <v>0</v>
      </c>
      <c r="M30" s="38">
        <f t="shared" si="6"/>
        <v>0</v>
      </c>
      <c r="N30" s="31"/>
      <c r="O30" s="32"/>
      <c r="P30" s="179"/>
      <c r="Q30" s="39"/>
    </row>
    <row r="31" spans="1:17" s="40" customFormat="1" ht="42" customHeight="1">
      <c r="A31" s="29">
        <v>4</v>
      </c>
      <c r="B31" s="46" t="s">
        <v>109</v>
      </c>
      <c r="C31" s="94" t="s">
        <v>110</v>
      </c>
      <c r="D31" s="42" t="s">
        <v>125</v>
      </c>
      <c r="E31" s="33">
        <v>1</v>
      </c>
      <c r="F31" s="96" t="s">
        <v>129</v>
      </c>
      <c r="G31" s="34">
        <v>1</v>
      </c>
      <c r="H31" s="32" t="s">
        <v>98</v>
      </c>
      <c r="I31" s="171"/>
      <c r="J31" s="35"/>
      <c r="K31" s="36">
        <f t="shared" ref="K31:K32" si="9">I31*(1+J31)</f>
        <v>0</v>
      </c>
      <c r="L31" s="37">
        <f t="shared" si="8"/>
        <v>0</v>
      </c>
      <c r="M31" s="38">
        <f t="shared" si="6"/>
        <v>0</v>
      </c>
      <c r="N31" s="31"/>
      <c r="O31" s="32"/>
      <c r="P31" s="179"/>
      <c r="Q31" s="39"/>
    </row>
    <row r="32" spans="1:17" s="40" customFormat="1" ht="49.5" customHeight="1">
      <c r="A32" s="29">
        <v>6</v>
      </c>
      <c r="B32" s="46" t="s">
        <v>109</v>
      </c>
      <c r="C32" s="94" t="s">
        <v>110</v>
      </c>
      <c r="D32" s="42" t="s">
        <v>126</v>
      </c>
      <c r="E32" s="33">
        <v>1</v>
      </c>
      <c r="F32" s="96" t="s">
        <v>129</v>
      </c>
      <c r="G32" s="34">
        <v>2</v>
      </c>
      <c r="H32" s="32" t="s">
        <v>98</v>
      </c>
      <c r="I32" s="171"/>
      <c r="J32" s="35"/>
      <c r="K32" s="36">
        <f t="shared" si="9"/>
        <v>0</v>
      </c>
      <c r="L32" s="37">
        <f t="shared" si="8"/>
        <v>0</v>
      </c>
      <c r="M32" s="38">
        <f t="shared" si="6"/>
        <v>0</v>
      </c>
      <c r="N32" s="31"/>
      <c r="O32" s="32"/>
      <c r="P32" s="179"/>
      <c r="Q32" s="39"/>
    </row>
    <row r="33" spans="1:19" s="17" customFormat="1" ht="14.25" thickBot="1">
      <c r="A33" s="55"/>
      <c r="B33" s="56" t="str">
        <f>"Zadanie "&amp;COUNTIF(C$3:$C33,"=Razem")</f>
        <v>Zadanie 4</v>
      </c>
      <c r="C33" s="57" t="s">
        <v>18</v>
      </c>
      <c r="D33" s="79"/>
      <c r="E33" s="80"/>
      <c r="F33" s="81"/>
      <c r="G33" s="81"/>
      <c r="H33" s="81"/>
      <c r="I33" s="87"/>
      <c r="J33" s="81"/>
      <c r="K33" s="83"/>
      <c r="L33" s="65">
        <f>SUM(L28:L32)</f>
        <v>0</v>
      </c>
      <c r="M33" s="88">
        <f>SUM(M28:M32)</f>
        <v>0</v>
      </c>
      <c r="N33" s="84"/>
      <c r="O33" s="85"/>
      <c r="P33" s="184"/>
      <c r="Q33" s="69"/>
    </row>
    <row r="34" spans="1:19" s="17" customFormat="1" ht="13.5">
      <c r="A34" s="98" t="s">
        <v>130</v>
      </c>
      <c r="B34" s="56"/>
      <c r="C34" s="57"/>
      <c r="D34" s="79"/>
      <c r="E34" s="80"/>
      <c r="F34" s="81"/>
      <c r="G34" s="81"/>
      <c r="H34" s="81"/>
      <c r="I34" s="87"/>
      <c r="J34" s="81"/>
      <c r="K34" s="83"/>
      <c r="L34" s="70"/>
      <c r="M34" s="71"/>
      <c r="N34" s="84"/>
      <c r="O34" s="85"/>
      <c r="P34" s="184"/>
      <c r="Q34" s="69"/>
    </row>
    <row r="35" spans="1:19" s="17" customFormat="1" ht="13.5">
      <c r="A35" s="98" t="s">
        <v>131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186"/>
      <c r="Q35" s="99"/>
    </row>
    <row r="36" spans="1:19" s="28" customFormat="1" ht="13.5">
      <c r="A36" s="20" t="str">
        <f>B38</f>
        <v>Zadanie 5</v>
      </c>
      <c r="B36" s="21"/>
      <c r="C36" s="22"/>
      <c r="D36" s="22"/>
      <c r="E36" s="23"/>
      <c r="F36" s="22"/>
      <c r="G36" s="22"/>
      <c r="H36" s="22"/>
      <c r="I36" s="24"/>
      <c r="J36" s="22"/>
      <c r="K36" s="25"/>
      <c r="L36" s="89"/>
      <c r="M36" s="89"/>
      <c r="N36" s="27"/>
      <c r="O36" s="27"/>
      <c r="P36" s="178"/>
      <c r="Q36" s="22"/>
    </row>
    <row r="37" spans="1:19" s="17" customFormat="1" ht="25.5">
      <c r="A37" s="86">
        <v>1</v>
      </c>
      <c r="B37" s="46" t="s">
        <v>68</v>
      </c>
      <c r="C37" s="47" t="s">
        <v>66</v>
      </c>
      <c r="D37" s="48"/>
      <c r="E37" s="49">
        <v>10</v>
      </c>
      <c r="F37" s="44" t="s">
        <v>29</v>
      </c>
      <c r="G37" s="33">
        <v>30</v>
      </c>
      <c r="H37" s="44" t="s">
        <v>22</v>
      </c>
      <c r="I37" s="170"/>
      <c r="J37" s="35">
        <v>0.08</v>
      </c>
      <c r="K37" s="36">
        <f>I37*(1+J37)</f>
        <v>0</v>
      </c>
      <c r="L37" s="37">
        <f t="shared" ref="L37" si="10">G37*I37</f>
        <v>0</v>
      </c>
      <c r="M37" s="38">
        <f>(L37*J37)+L37</f>
        <v>0</v>
      </c>
      <c r="N37" s="50"/>
      <c r="O37" s="51"/>
      <c r="P37" s="185"/>
      <c r="Q37" s="52"/>
    </row>
    <row r="38" spans="1:19" s="17" customFormat="1" ht="14.25" thickBot="1">
      <c r="A38" s="55"/>
      <c r="B38" s="56" t="str">
        <f>"Zadanie "&amp;COUNTIF(C$3:$C38,"=Razem")</f>
        <v>Zadanie 5</v>
      </c>
      <c r="C38" s="57" t="s">
        <v>18</v>
      </c>
      <c r="D38" s="79"/>
      <c r="E38" s="80"/>
      <c r="F38" s="81"/>
      <c r="G38" s="81"/>
      <c r="H38" s="81"/>
      <c r="I38" s="87"/>
      <c r="J38" s="81"/>
      <c r="K38" s="83"/>
      <c r="L38" s="65">
        <f>SUM(L37:L37)</f>
        <v>0</v>
      </c>
      <c r="M38" s="88">
        <f>SUM(M37:M37)</f>
        <v>0</v>
      </c>
      <c r="N38" s="84"/>
      <c r="O38" s="85"/>
      <c r="P38" s="184"/>
      <c r="Q38" s="69"/>
    </row>
    <row r="39" spans="1:19" s="17" customFormat="1" ht="13.5">
      <c r="A39" s="55"/>
      <c r="B39" s="56"/>
      <c r="C39" s="57"/>
      <c r="D39" s="79"/>
      <c r="E39" s="80"/>
      <c r="F39" s="81"/>
      <c r="G39" s="81"/>
      <c r="H39" s="81"/>
      <c r="I39" s="87"/>
      <c r="J39" s="81"/>
      <c r="K39" s="83"/>
      <c r="L39" s="70"/>
      <c r="M39" s="71"/>
      <c r="N39" s="84"/>
      <c r="O39" s="85"/>
      <c r="P39" s="184"/>
      <c r="Q39" s="69"/>
    </row>
    <row r="40" spans="1:19" s="28" customFormat="1" ht="13.5">
      <c r="A40" s="20" t="str">
        <f>B42</f>
        <v>Zadanie 6</v>
      </c>
      <c r="B40" s="21"/>
      <c r="C40" s="22"/>
      <c r="D40" s="22"/>
      <c r="E40" s="23"/>
      <c r="F40" s="22"/>
      <c r="G40" s="22"/>
      <c r="H40" s="22"/>
      <c r="I40" s="24"/>
      <c r="J40" s="22"/>
      <c r="K40" s="25"/>
      <c r="L40" s="26"/>
      <c r="M40" s="26"/>
      <c r="N40" s="27"/>
      <c r="O40" s="27"/>
      <c r="P40" s="178"/>
      <c r="Q40" s="22"/>
    </row>
    <row r="41" spans="1:19" s="17" customFormat="1" ht="63.75">
      <c r="A41" s="86">
        <v>1</v>
      </c>
      <c r="B41" s="46" t="s">
        <v>76</v>
      </c>
      <c r="C41" s="47" t="s">
        <v>67</v>
      </c>
      <c r="D41" s="48" t="s">
        <v>57</v>
      </c>
      <c r="E41" s="49">
        <v>10</v>
      </c>
      <c r="F41" s="44" t="s">
        <v>19</v>
      </c>
      <c r="G41" s="33">
        <v>60</v>
      </c>
      <c r="H41" s="44" t="s">
        <v>67</v>
      </c>
      <c r="I41" s="170"/>
      <c r="J41" s="35"/>
      <c r="K41" s="36">
        <f>I41*(1+J41)</f>
        <v>0</v>
      </c>
      <c r="L41" s="37">
        <f t="shared" ref="L41" si="11">G41*I41</f>
        <v>0</v>
      </c>
      <c r="M41" s="38">
        <f>(L41*J41)+L41</f>
        <v>0</v>
      </c>
      <c r="N41" s="50"/>
      <c r="O41" s="51"/>
      <c r="P41" s="187" t="s">
        <v>232</v>
      </c>
      <c r="Q41" s="52"/>
    </row>
    <row r="42" spans="1:19" s="17" customFormat="1" ht="14.25" thickBot="1">
      <c r="A42" s="55"/>
      <c r="B42" s="56" t="str">
        <f>"Zadanie "&amp;COUNTIF(C$3:$C42,"=Razem")</f>
        <v>Zadanie 6</v>
      </c>
      <c r="C42" s="57" t="s">
        <v>18</v>
      </c>
      <c r="D42" s="79"/>
      <c r="E42" s="80"/>
      <c r="F42" s="81"/>
      <c r="G42" s="81"/>
      <c r="H42" s="81"/>
      <c r="I42" s="87"/>
      <c r="J42" s="81"/>
      <c r="K42" s="83"/>
      <c r="L42" s="65">
        <f>SUM(L41)</f>
        <v>0</v>
      </c>
      <c r="M42" s="88">
        <f>SUM(M41)</f>
        <v>0</v>
      </c>
      <c r="N42" s="84"/>
      <c r="O42" s="85"/>
      <c r="P42" s="184"/>
      <c r="Q42" s="69"/>
    </row>
    <row r="43" spans="1:19" s="17" customFormat="1" ht="13.5">
      <c r="A43" s="55"/>
      <c r="B43" s="56"/>
      <c r="C43" s="57"/>
      <c r="D43" s="79"/>
      <c r="E43" s="80"/>
      <c r="F43" s="81"/>
      <c r="G43" s="81"/>
      <c r="H43" s="81"/>
      <c r="I43" s="87"/>
      <c r="J43" s="81"/>
      <c r="K43" s="83"/>
      <c r="L43" s="70"/>
      <c r="M43" s="71"/>
      <c r="N43" s="84"/>
      <c r="O43" s="85"/>
      <c r="P43" s="184"/>
      <c r="Q43" s="69"/>
    </row>
    <row r="44" spans="1:19" s="28" customFormat="1" ht="13.5">
      <c r="A44" s="20" t="str">
        <f>B47</f>
        <v>Zadanie 7</v>
      </c>
      <c r="B44" s="21"/>
      <c r="C44" s="22"/>
      <c r="D44" s="22"/>
      <c r="E44" s="23"/>
      <c r="F44" s="22"/>
      <c r="G44" s="22"/>
      <c r="H44" s="22"/>
      <c r="I44" s="24"/>
      <c r="J44" s="22"/>
      <c r="K44" s="25"/>
      <c r="L44" s="89"/>
      <c r="M44" s="89"/>
      <c r="N44" s="27"/>
      <c r="O44" s="27"/>
      <c r="P44" s="178"/>
      <c r="Q44" s="22"/>
      <c r="R44" s="100"/>
      <c r="S44" s="100"/>
    </row>
    <row r="45" spans="1:19" s="17" customFormat="1" ht="38.25" customHeight="1">
      <c r="A45" s="101">
        <v>1</v>
      </c>
      <c r="B45" s="102" t="s">
        <v>73</v>
      </c>
      <c r="C45" s="103" t="s">
        <v>72</v>
      </c>
      <c r="D45" s="104" t="s">
        <v>74</v>
      </c>
      <c r="E45" s="105">
        <v>1</v>
      </c>
      <c r="F45" s="96" t="s">
        <v>19</v>
      </c>
      <c r="G45" s="34">
        <v>5000</v>
      </c>
      <c r="H45" s="96" t="s">
        <v>19</v>
      </c>
      <c r="I45" s="171"/>
      <c r="J45" s="35"/>
      <c r="K45" s="36">
        <f t="shared" ref="K45:K46" si="12">I45*(1+J45)</f>
        <v>0</v>
      </c>
      <c r="L45" s="37">
        <f t="shared" ref="L45" si="13">G45*I45</f>
        <v>0</v>
      </c>
      <c r="M45" s="38">
        <f t="shared" ref="M45:M46" si="14">(L45*J45)+L45</f>
        <v>0</v>
      </c>
      <c r="N45" s="77"/>
      <c r="O45" s="106"/>
      <c r="P45" s="206" t="s">
        <v>232</v>
      </c>
      <c r="Q45" s="107"/>
      <c r="R45" s="40"/>
      <c r="S45" s="40"/>
    </row>
    <row r="46" spans="1:19" s="17" customFormat="1" ht="13.5" thickBot="1">
      <c r="A46" s="101">
        <v>2</v>
      </c>
      <c r="B46" s="102" t="s">
        <v>73</v>
      </c>
      <c r="C46" s="103" t="s">
        <v>72</v>
      </c>
      <c r="D46" s="104" t="s">
        <v>75</v>
      </c>
      <c r="E46" s="105">
        <v>1</v>
      </c>
      <c r="F46" s="96" t="s">
        <v>19</v>
      </c>
      <c r="G46" s="34">
        <v>1000</v>
      </c>
      <c r="H46" s="96" t="s">
        <v>19</v>
      </c>
      <c r="I46" s="171"/>
      <c r="J46" s="35"/>
      <c r="K46" s="36">
        <f t="shared" si="12"/>
        <v>0</v>
      </c>
      <c r="L46" s="37">
        <f t="shared" ref="L46" si="15">G46*I46</f>
        <v>0</v>
      </c>
      <c r="M46" s="38">
        <f t="shared" si="14"/>
        <v>0</v>
      </c>
      <c r="N46" s="77"/>
      <c r="O46" s="106"/>
      <c r="P46" s="207"/>
      <c r="Q46" s="107"/>
      <c r="R46" s="40"/>
      <c r="S46" s="40"/>
    </row>
    <row r="47" spans="1:19" s="17" customFormat="1" ht="17.25" thickBot="1">
      <c r="A47" s="55"/>
      <c r="B47" s="56" t="str">
        <f>"Zadanie "&amp;COUNTIF(C$3:$C48,"=Razem")</f>
        <v>Zadanie 7</v>
      </c>
      <c r="C47" s="57" t="s">
        <v>18</v>
      </c>
      <c r="D47" s="58"/>
      <c r="E47" s="59"/>
      <c r="F47" s="60"/>
      <c r="G47" s="61"/>
      <c r="H47" s="60"/>
      <c r="I47" s="108"/>
      <c r="J47" s="109"/>
      <c r="K47" s="64"/>
      <c r="L47" s="110">
        <f>SUM(L45:L46)</f>
        <v>0</v>
      </c>
      <c r="M47" s="66">
        <f>SUM(M45:M46)</f>
        <v>0</v>
      </c>
      <c r="N47" s="67"/>
      <c r="O47" s="68"/>
      <c r="P47" s="182"/>
      <c r="Q47" s="69"/>
      <c r="R47" s="40"/>
      <c r="S47" s="40"/>
    </row>
    <row r="48" spans="1:19" s="17" customFormat="1" ht="26.25" customHeight="1">
      <c r="A48" s="111" t="s">
        <v>77</v>
      </c>
      <c r="B48" s="112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88"/>
      <c r="Q48" s="111"/>
      <c r="R48" s="40"/>
      <c r="S48" s="40"/>
    </row>
    <row r="49" spans="1:17" s="28" customFormat="1" ht="13.5">
      <c r="A49" s="20" t="str">
        <f>B69</f>
        <v>Zadanie 8</v>
      </c>
      <c r="B49" s="21"/>
      <c r="C49" s="22"/>
      <c r="D49" s="22"/>
      <c r="E49" s="23"/>
      <c r="F49" s="22"/>
      <c r="G49" s="22"/>
      <c r="H49" s="22"/>
      <c r="I49" s="24"/>
      <c r="J49" s="22"/>
      <c r="K49" s="25"/>
      <c r="L49" s="89"/>
      <c r="M49" s="89"/>
      <c r="N49" s="27"/>
      <c r="O49" s="27"/>
      <c r="P49" s="178"/>
      <c r="Q49" s="22"/>
    </row>
    <row r="50" spans="1:17" s="40" customFormat="1" ht="13.5">
      <c r="A50" s="29">
        <v>1</v>
      </c>
      <c r="B50" s="46" t="s">
        <v>80</v>
      </c>
      <c r="C50" s="47" t="s">
        <v>81</v>
      </c>
      <c r="D50" s="47" t="s">
        <v>82</v>
      </c>
      <c r="E50" s="33">
        <v>30</v>
      </c>
      <c r="F50" s="44" t="s">
        <v>19</v>
      </c>
      <c r="G50" s="34">
        <v>10</v>
      </c>
      <c r="H50" s="32" t="s">
        <v>22</v>
      </c>
      <c r="I50" s="171"/>
      <c r="J50" s="35"/>
      <c r="K50" s="36">
        <f t="shared" ref="K50:K61" si="16">I50*(1+J50)</f>
        <v>0</v>
      </c>
      <c r="L50" s="37">
        <f t="shared" ref="L50" si="17">G50*I50</f>
        <v>0</v>
      </c>
      <c r="M50" s="38">
        <f t="shared" ref="M50:M68" si="18">(L50*J50)+L50</f>
        <v>0</v>
      </c>
      <c r="N50" s="31"/>
      <c r="O50" s="32"/>
      <c r="P50" s="179"/>
      <c r="Q50" s="39"/>
    </row>
    <row r="51" spans="1:17" s="40" customFormat="1" ht="13.5">
      <c r="A51" s="29">
        <v>2</v>
      </c>
      <c r="B51" s="46" t="s">
        <v>80</v>
      </c>
      <c r="C51" s="47" t="s">
        <v>81</v>
      </c>
      <c r="D51" s="47" t="s">
        <v>25</v>
      </c>
      <c r="E51" s="43">
        <v>30</v>
      </c>
      <c r="F51" s="44" t="s">
        <v>19</v>
      </c>
      <c r="G51" s="34">
        <v>12</v>
      </c>
      <c r="H51" s="32" t="s">
        <v>22</v>
      </c>
      <c r="I51" s="170"/>
      <c r="J51" s="35"/>
      <c r="K51" s="36">
        <f t="shared" si="16"/>
        <v>0</v>
      </c>
      <c r="L51" s="37">
        <f t="shared" ref="L51:L67" si="19">G51*I51</f>
        <v>0</v>
      </c>
      <c r="M51" s="38">
        <f t="shared" si="18"/>
        <v>0</v>
      </c>
      <c r="N51" s="31"/>
      <c r="O51" s="45"/>
      <c r="P51" s="179"/>
      <c r="Q51" s="39"/>
    </row>
    <row r="52" spans="1:17" s="17" customFormat="1" ht="13.5">
      <c r="A52" s="29">
        <v>3</v>
      </c>
      <c r="B52" s="46" t="s">
        <v>80</v>
      </c>
      <c r="C52" s="47" t="s">
        <v>81</v>
      </c>
      <c r="D52" s="47" t="s">
        <v>83</v>
      </c>
      <c r="E52" s="43">
        <v>30</v>
      </c>
      <c r="F52" s="44" t="s">
        <v>19</v>
      </c>
      <c r="G52" s="33">
        <v>15</v>
      </c>
      <c r="H52" s="32" t="s">
        <v>22</v>
      </c>
      <c r="I52" s="170"/>
      <c r="J52" s="35"/>
      <c r="K52" s="36">
        <f t="shared" si="16"/>
        <v>0</v>
      </c>
      <c r="L52" s="37">
        <f t="shared" si="19"/>
        <v>0</v>
      </c>
      <c r="M52" s="38">
        <f t="shared" si="18"/>
        <v>0</v>
      </c>
      <c r="N52" s="31"/>
      <c r="O52" s="54"/>
      <c r="P52" s="179"/>
      <c r="Q52" s="39"/>
    </row>
    <row r="53" spans="1:17" s="17" customFormat="1" ht="13.5">
      <c r="A53" s="29">
        <v>4</v>
      </c>
      <c r="B53" s="46" t="s">
        <v>103</v>
      </c>
      <c r="C53" s="74" t="s">
        <v>105</v>
      </c>
      <c r="D53" s="74" t="s">
        <v>30</v>
      </c>
      <c r="E53" s="113">
        <v>28</v>
      </c>
      <c r="F53" s="76" t="s">
        <v>84</v>
      </c>
      <c r="G53" s="34">
        <v>30</v>
      </c>
      <c r="H53" s="96" t="s">
        <v>22</v>
      </c>
      <c r="I53" s="172"/>
      <c r="J53" s="35"/>
      <c r="K53" s="36">
        <f t="shared" si="16"/>
        <v>0</v>
      </c>
      <c r="L53" s="37">
        <f t="shared" si="19"/>
        <v>0</v>
      </c>
      <c r="M53" s="38">
        <f t="shared" si="18"/>
        <v>0</v>
      </c>
      <c r="N53" s="97"/>
      <c r="O53" s="114"/>
      <c r="P53" s="179"/>
      <c r="Q53" s="39"/>
    </row>
    <row r="54" spans="1:17" s="17" customFormat="1" ht="13.5">
      <c r="A54" s="29">
        <v>5</v>
      </c>
      <c r="B54" s="46" t="s">
        <v>103</v>
      </c>
      <c r="C54" s="74" t="s">
        <v>105</v>
      </c>
      <c r="D54" s="74" t="s">
        <v>104</v>
      </c>
      <c r="E54" s="113">
        <v>28</v>
      </c>
      <c r="F54" s="76" t="s">
        <v>84</v>
      </c>
      <c r="G54" s="34">
        <v>30</v>
      </c>
      <c r="H54" s="96" t="s">
        <v>22</v>
      </c>
      <c r="I54" s="172"/>
      <c r="J54" s="35"/>
      <c r="K54" s="36">
        <f t="shared" si="16"/>
        <v>0</v>
      </c>
      <c r="L54" s="37">
        <f t="shared" si="19"/>
        <v>0</v>
      </c>
      <c r="M54" s="38">
        <f t="shared" si="18"/>
        <v>0</v>
      </c>
      <c r="N54" s="97"/>
      <c r="O54" s="114"/>
      <c r="P54" s="179"/>
      <c r="Q54" s="39"/>
    </row>
    <row r="55" spans="1:17" s="17" customFormat="1">
      <c r="A55" s="29">
        <v>6</v>
      </c>
      <c r="B55" s="46" t="s">
        <v>85</v>
      </c>
      <c r="C55" s="47" t="s">
        <v>87</v>
      </c>
      <c r="D55" s="47" t="s">
        <v>86</v>
      </c>
      <c r="E55" s="43">
        <v>50</v>
      </c>
      <c r="F55" s="44" t="s">
        <v>19</v>
      </c>
      <c r="G55" s="33">
        <v>10</v>
      </c>
      <c r="H55" s="44" t="s">
        <v>22</v>
      </c>
      <c r="I55" s="172"/>
      <c r="J55" s="35"/>
      <c r="K55" s="36">
        <f t="shared" si="16"/>
        <v>0</v>
      </c>
      <c r="L55" s="37">
        <f t="shared" si="19"/>
        <v>0</v>
      </c>
      <c r="M55" s="38">
        <f t="shared" si="18"/>
        <v>0</v>
      </c>
      <c r="N55" s="115"/>
      <c r="O55" s="54"/>
      <c r="P55" s="179"/>
      <c r="Q55" s="39"/>
    </row>
    <row r="56" spans="1:17" s="17" customFormat="1" ht="25.5" customHeight="1">
      <c r="A56" s="29">
        <v>7</v>
      </c>
      <c r="B56" s="46" t="s">
        <v>88</v>
      </c>
      <c r="C56" s="47" t="s">
        <v>91</v>
      </c>
      <c r="D56" s="47" t="s">
        <v>89</v>
      </c>
      <c r="E56" s="43">
        <v>7</v>
      </c>
      <c r="F56" s="44" t="s">
        <v>19</v>
      </c>
      <c r="G56" s="33">
        <v>10</v>
      </c>
      <c r="H56" s="44" t="s">
        <v>22</v>
      </c>
      <c r="I56" s="172"/>
      <c r="J56" s="35"/>
      <c r="K56" s="36">
        <f t="shared" si="16"/>
        <v>0</v>
      </c>
      <c r="L56" s="37">
        <f t="shared" si="19"/>
        <v>0</v>
      </c>
      <c r="M56" s="38">
        <f t="shared" si="18"/>
        <v>0</v>
      </c>
      <c r="N56" s="53"/>
      <c r="O56" s="54"/>
      <c r="P56" s="179"/>
      <c r="Q56" s="39"/>
    </row>
    <row r="57" spans="1:17" s="17" customFormat="1" ht="35.25" customHeight="1">
      <c r="A57" s="29">
        <v>8</v>
      </c>
      <c r="B57" s="46" t="s">
        <v>88</v>
      </c>
      <c r="C57" s="47" t="s">
        <v>91</v>
      </c>
      <c r="D57" s="47" t="s">
        <v>90</v>
      </c>
      <c r="E57" s="43">
        <v>7</v>
      </c>
      <c r="F57" s="44" t="s">
        <v>19</v>
      </c>
      <c r="G57" s="33">
        <v>10</v>
      </c>
      <c r="H57" s="44" t="s">
        <v>22</v>
      </c>
      <c r="I57" s="172"/>
      <c r="J57" s="35"/>
      <c r="K57" s="36">
        <f t="shared" si="16"/>
        <v>0</v>
      </c>
      <c r="L57" s="37">
        <f t="shared" si="19"/>
        <v>0</v>
      </c>
      <c r="M57" s="38">
        <f t="shared" si="18"/>
        <v>0</v>
      </c>
      <c r="N57" s="53"/>
      <c r="O57" s="54"/>
      <c r="P57" s="179"/>
      <c r="Q57" s="39"/>
    </row>
    <row r="58" spans="1:17" s="17" customFormat="1" ht="13.5">
      <c r="A58" s="29">
        <v>9</v>
      </c>
      <c r="B58" s="46" t="s">
        <v>106</v>
      </c>
      <c r="C58" s="74" t="s">
        <v>105</v>
      </c>
      <c r="D58" s="74" t="s">
        <v>86</v>
      </c>
      <c r="E58" s="113">
        <v>28</v>
      </c>
      <c r="F58" s="76" t="s">
        <v>84</v>
      </c>
      <c r="G58" s="34">
        <v>20</v>
      </c>
      <c r="H58" s="76" t="s">
        <v>22</v>
      </c>
      <c r="I58" s="172"/>
      <c r="J58" s="35"/>
      <c r="K58" s="36">
        <f t="shared" si="16"/>
        <v>0</v>
      </c>
      <c r="L58" s="37">
        <f t="shared" si="19"/>
        <v>0</v>
      </c>
      <c r="M58" s="38">
        <f t="shared" si="18"/>
        <v>0</v>
      </c>
      <c r="N58" s="53"/>
      <c r="O58" s="54"/>
      <c r="P58" s="179"/>
      <c r="Q58" s="39"/>
    </row>
    <row r="59" spans="1:17" s="17" customFormat="1" ht="39.75" customHeight="1">
      <c r="A59" s="29">
        <v>10</v>
      </c>
      <c r="B59" s="46" t="s">
        <v>107</v>
      </c>
      <c r="C59" s="74" t="s">
        <v>91</v>
      </c>
      <c r="D59" s="74" t="s">
        <v>108</v>
      </c>
      <c r="E59" s="113">
        <v>4</v>
      </c>
      <c r="F59" s="76" t="s">
        <v>19</v>
      </c>
      <c r="G59" s="34">
        <v>12</v>
      </c>
      <c r="H59" s="76" t="s">
        <v>22</v>
      </c>
      <c r="I59" s="172"/>
      <c r="J59" s="35"/>
      <c r="K59" s="36">
        <f t="shared" si="16"/>
        <v>0</v>
      </c>
      <c r="L59" s="37">
        <f t="shared" si="19"/>
        <v>0</v>
      </c>
      <c r="M59" s="38">
        <f t="shared" si="18"/>
        <v>0</v>
      </c>
      <c r="N59" s="116"/>
      <c r="O59" s="114"/>
      <c r="P59" s="179"/>
      <c r="Q59" s="39"/>
    </row>
    <row r="60" spans="1:17" s="17" customFormat="1" ht="13.5">
      <c r="A60" s="29">
        <v>11</v>
      </c>
      <c r="B60" s="46" t="s">
        <v>92</v>
      </c>
      <c r="C60" s="42" t="s">
        <v>93</v>
      </c>
      <c r="D60" s="44" t="s">
        <v>20</v>
      </c>
      <c r="E60" s="43">
        <v>12</v>
      </c>
      <c r="F60" s="44" t="s">
        <v>19</v>
      </c>
      <c r="G60" s="33">
        <v>100</v>
      </c>
      <c r="H60" s="44" t="s">
        <v>22</v>
      </c>
      <c r="I60" s="172"/>
      <c r="J60" s="35"/>
      <c r="K60" s="36">
        <f t="shared" si="16"/>
        <v>0</v>
      </c>
      <c r="L60" s="37">
        <f t="shared" si="19"/>
        <v>0</v>
      </c>
      <c r="M60" s="38">
        <f t="shared" si="18"/>
        <v>0</v>
      </c>
      <c r="N60" s="53"/>
      <c r="O60" s="54"/>
      <c r="P60" s="179"/>
      <c r="Q60" s="39"/>
    </row>
    <row r="61" spans="1:17" s="17" customFormat="1" ht="71.25" customHeight="1">
      <c r="A61" s="29">
        <v>12</v>
      </c>
      <c r="B61" s="46" t="s">
        <v>94</v>
      </c>
      <c r="C61" s="42" t="s">
        <v>93</v>
      </c>
      <c r="D61" s="44"/>
      <c r="E61" s="43">
        <v>6</v>
      </c>
      <c r="F61" s="44" t="s">
        <v>19</v>
      </c>
      <c r="G61" s="33">
        <v>100</v>
      </c>
      <c r="H61" s="44" t="s">
        <v>22</v>
      </c>
      <c r="I61" s="172"/>
      <c r="J61" s="35"/>
      <c r="K61" s="36">
        <f t="shared" si="16"/>
        <v>0</v>
      </c>
      <c r="L61" s="37">
        <f t="shared" si="19"/>
        <v>0</v>
      </c>
      <c r="M61" s="38">
        <f t="shared" si="18"/>
        <v>0</v>
      </c>
      <c r="N61" s="53"/>
      <c r="O61" s="54"/>
      <c r="P61" s="183" t="s">
        <v>232</v>
      </c>
      <c r="Q61" s="39"/>
    </row>
    <row r="62" spans="1:17" s="40" customFormat="1" ht="13.5">
      <c r="A62" s="29">
        <v>13</v>
      </c>
      <c r="B62" s="46" t="s">
        <v>119</v>
      </c>
      <c r="C62" s="31" t="s">
        <v>120</v>
      </c>
      <c r="D62" s="42" t="s">
        <v>122</v>
      </c>
      <c r="E62" s="33">
        <v>30</v>
      </c>
      <c r="F62" s="32" t="s">
        <v>121</v>
      </c>
      <c r="G62" s="34">
        <v>2</v>
      </c>
      <c r="H62" s="44" t="s">
        <v>22</v>
      </c>
      <c r="I62" s="171"/>
      <c r="J62" s="35"/>
      <c r="K62" s="36">
        <f t="shared" ref="K62:K64" si="20">I62*(1+J62)</f>
        <v>0</v>
      </c>
      <c r="L62" s="37">
        <f t="shared" si="19"/>
        <v>0</v>
      </c>
      <c r="M62" s="38">
        <f t="shared" si="18"/>
        <v>0</v>
      </c>
      <c r="N62" s="31"/>
      <c r="O62" s="32"/>
      <c r="P62" s="179"/>
      <c r="Q62" s="39"/>
    </row>
    <row r="63" spans="1:17" s="40" customFormat="1" ht="13.5">
      <c r="A63" s="29">
        <v>14</v>
      </c>
      <c r="B63" s="46" t="s">
        <v>119</v>
      </c>
      <c r="C63" s="31" t="s">
        <v>120</v>
      </c>
      <c r="D63" s="42" t="s">
        <v>20</v>
      </c>
      <c r="E63" s="33">
        <v>30</v>
      </c>
      <c r="F63" s="32" t="s">
        <v>19</v>
      </c>
      <c r="G63" s="34">
        <v>2</v>
      </c>
      <c r="H63" s="44" t="s">
        <v>22</v>
      </c>
      <c r="I63" s="171"/>
      <c r="J63" s="35"/>
      <c r="K63" s="36">
        <f t="shared" si="20"/>
        <v>0</v>
      </c>
      <c r="L63" s="37">
        <f t="shared" si="19"/>
        <v>0</v>
      </c>
      <c r="M63" s="38">
        <f t="shared" si="18"/>
        <v>0</v>
      </c>
      <c r="N63" s="31"/>
      <c r="O63" s="96"/>
      <c r="P63" s="179"/>
      <c r="Q63" s="39"/>
    </row>
    <row r="64" spans="1:17" s="40" customFormat="1" ht="13.5">
      <c r="A64" s="29">
        <v>15</v>
      </c>
      <c r="B64" s="46" t="s">
        <v>119</v>
      </c>
      <c r="C64" s="31" t="s">
        <v>120</v>
      </c>
      <c r="D64" s="95" t="s">
        <v>123</v>
      </c>
      <c r="E64" s="33">
        <v>30</v>
      </c>
      <c r="F64" s="32" t="s">
        <v>19</v>
      </c>
      <c r="G64" s="34">
        <v>2</v>
      </c>
      <c r="H64" s="44" t="s">
        <v>22</v>
      </c>
      <c r="I64" s="171"/>
      <c r="J64" s="35"/>
      <c r="K64" s="36">
        <f t="shared" si="20"/>
        <v>0</v>
      </c>
      <c r="L64" s="37">
        <f t="shared" si="19"/>
        <v>0</v>
      </c>
      <c r="M64" s="38">
        <f t="shared" si="18"/>
        <v>0</v>
      </c>
      <c r="N64" s="31"/>
      <c r="O64" s="96"/>
      <c r="P64" s="179"/>
      <c r="Q64" s="39"/>
    </row>
    <row r="65" spans="1:17" s="40" customFormat="1" ht="25.5">
      <c r="A65" s="29">
        <v>16</v>
      </c>
      <c r="B65" s="46" t="s">
        <v>111</v>
      </c>
      <c r="C65" s="31" t="s">
        <v>112</v>
      </c>
      <c r="D65" s="42" t="s">
        <v>113</v>
      </c>
      <c r="E65" s="33">
        <v>1</v>
      </c>
      <c r="F65" s="32" t="s">
        <v>72</v>
      </c>
      <c r="G65" s="34">
        <v>20</v>
      </c>
      <c r="H65" s="44" t="s">
        <v>22</v>
      </c>
      <c r="I65" s="171"/>
      <c r="J65" s="35"/>
      <c r="K65" s="36">
        <f>I65*(1+J65)</f>
        <v>0</v>
      </c>
      <c r="L65" s="37">
        <f t="shared" si="19"/>
        <v>0</v>
      </c>
      <c r="M65" s="38">
        <f t="shared" si="18"/>
        <v>0</v>
      </c>
      <c r="N65" s="31"/>
      <c r="O65" s="32"/>
      <c r="P65" s="179"/>
      <c r="Q65" s="39"/>
    </row>
    <row r="66" spans="1:17" s="40" customFormat="1" ht="63.75">
      <c r="A66" s="29">
        <v>17</v>
      </c>
      <c r="B66" s="73" t="s">
        <v>132</v>
      </c>
      <c r="C66" s="97" t="s">
        <v>133</v>
      </c>
      <c r="D66" s="95" t="s">
        <v>134</v>
      </c>
      <c r="E66" s="34">
        <v>1</v>
      </c>
      <c r="F66" s="96" t="s">
        <v>19</v>
      </c>
      <c r="G66" s="34">
        <v>20</v>
      </c>
      <c r="H66" s="44" t="s">
        <v>22</v>
      </c>
      <c r="I66" s="171"/>
      <c r="J66" s="35"/>
      <c r="K66" s="36">
        <f t="shared" ref="K66:K67" si="21">I66*(1+J66)</f>
        <v>0</v>
      </c>
      <c r="L66" s="37">
        <f t="shared" si="19"/>
        <v>0</v>
      </c>
      <c r="M66" s="38">
        <f t="shared" si="18"/>
        <v>0</v>
      </c>
      <c r="N66" s="97"/>
      <c r="O66" s="96"/>
      <c r="P66" s="183" t="s">
        <v>232</v>
      </c>
      <c r="Q66" s="39"/>
    </row>
    <row r="67" spans="1:17" s="40" customFormat="1" ht="30.75" customHeight="1">
      <c r="A67" s="29">
        <v>18</v>
      </c>
      <c r="B67" s="73" t="s">
        <v>100</v>
      </c>
      <c r="C67" s="97" t="s">
        <v>99</v>
      </c>
      <c r="D67" s="95" t="s">
        <v>101</v>
      </c>
      <c r="E67" s="34">
        <v>5</v>
      </c>
      <c r="F67" s="96" t="s">
        <v>102</v>
      </c>
      <c r="G67" s="34">
        <v>60</v>
      </c>
      <c r="H67" s="76" t="s">
        <v>22</v>
      </c>
      <c r="I67" s="171"/>
      <c r="J67" s="117"/>
      <c r="K67" s="118">
        <f t="shared" si="21"/>
        <v>0</v>
      </c>
      <c r="L67" s="37">
        <f t="shared" si="19"/>
        <v>0</v>
      </c>
      <c r="M67" s="38">
        <f t="shared" si="18"/>
        <v>0</v>
      </c>
      <c r="N67" s="97"/>
      <c r="O67" s="96"/>
      <c r="P67" s="189"/>
      <c r="Q67" s="39"/>
    </row>
    <row r="68" spans="1:17" s="121" customFormat="1" ht="67.5" customHeight="1">
      <c r="A68" s="29">
        <v>19</v>
      </c>
      <c r="B68" s="119" t="s">
        <v>148</v>
      </c>
      <c r="C68" s="120" t="s">
        <v>149</v>
      </c>
      <c r="D68" s="95" t="s">
        <v>150</v>
      </c>
      <c r="E68" s="34">
        <v>1</v>
      </c>
      <c r="F68" s="96" t="s">
        <v>19</v>
      </c>
      <c r="G68" s="34">
        <v>700</v>
      </c>
      <c r="H68" s="76" t="s">
        <v>22</v>
      </c>
      <c r="I68" s="171"/>
      <c r="J68" s="117"/>
      <c r="K68" s="118">
        <f t="shared" ref="K68" si="22">I68*(1+J68)</f>
        <v>0</v>
      </c>
      <c r="L68" s="37">
        <f t="shared" ref="L68" si="23">G68*I68</f>
        <v>0</v>
      </c>
      <c r="M68" s="38">
        <f t="shared" si="18"/>
        <v>0</v>
      </c>
      <c r="N68" s="97"/>
      <c r="O68" s="96"/>
      <c r="P68" s="189"/>
      <c r="Q68" s="39"/>
    </row>
    <row r="69" spans="1:17" s="17" customFormat="1" ht="14.25" thickBot="1">
      <c r="A69" s="55"/>
      <c r="B69" s="56" t="str">
        <f>"Zadanie "&amp;COUNTIF(C$3:$C69,"=Razem")</f>
        <v>Zadanie 8</v>
      </c>
      <c r="C69" s="57" t="s">
        <v>18</v>
      </c>
      <c r="D69" s="58"/>
      <c r="E69" s="59"/>
      <c r="F69" s="60"/>
      <c r="G69" s="61"/>
      <c r="H69" s="60"/>
      <c r="I69" s="62"/>
      <c r="J69" s="63"/>
      <c r="K69" s="64"/>
      <c r="L69" s="65">
        <f>SUM(L50:L68)</f>
        <v>0</v>
      </c>
      <c r="M69" s="88">
        <f>SUM(M50:M68)</f>
        <v>0</v>
      </c>
      <c r="N69" s="67"/>
      <c r="O69" s="68"/>
      <c r="P69" s="182"/>
      <c r="Q69" s="69"/>
    </row>
    <row r="71" spans="1:17" s="28" customFormat="1" ht="13.5">
      <c r="A71" s="20" t="str">
        <f>B73</f>
        <v>Zadanie 9</v>
      </c>
      <c r="B71" s="21"/>
      <c r="C71" s="22"/>
      <c r="D71" s="22"/>
      <c r="E71" s="23"/>
      <c r="F71" s="22"/>
      <c r="G71" s="22"/>
      <c r="H71" s="22"/>
      <c r="I71" s="24"/>
      <c r="J71" s="22"/>
      <c r="K71" s="25"/>
      <c r="L71" s="89"/>
      <c r="M71" s="89"/>
      <c r="N71" s="27"/>
      <c r="O71" s="27"/>
      <c r="P71" s="178"/>
      <c r="Q71" s="22"/>
    </row>
    <row r="72" spans="1:17" s="40" customFormat="1" ht="30" customHeight="1" thickBot="1">
      <c r="A72" s="29">
        <v>1</v>
      </c>
      <c r="B72" s="30" t="s">
        <v>95</v>
      </c>
      <c r="C72" s="31" t="s">
        <v>96</v>
      </c>
      <c r="D72" s="32" t="s">
        <v>97</v>
      </c>
      <c r="E72" s="33">
        <v>1</v>
      </c>
      <c r="F72" s="32" t="s">
        <v>26</v>
      </c>
      <c r="G72" s="34">
        <v>50</v>
      </c>
      <c r="H72" s="32" t="s">
        <v>98</v>
      </c>
      <c r="I72" s="171"/>
      <c r="J72" s="117"/>
      <c r="K72" s="118">
        <f>I72*(1+J72)</f>
        <v>0</v>
      </c>
      <c r="L72" s="37">
        <f t="shared" ref="L72" si="24">G72*I72</f>
        <v>0</v>
      </c>
      <c r="M72" s="37">
        <f>(L72*J72)+L72</f>
        <v>0</v>
      </c>
      <c r="N72" s="97"/>
      <c r="O72" s="32"/>
      <c r="P72" s="179"/>
      <c r="Q72" s="39"/>
    </row>
    <row r="73" spans="1:17" s="17" customFormat="1" ht="14.25" thickBot="1">
      <c r="A73" s="55"/>
      <c r="B73" s="56" t="str">
        <f>"Zadanie "&amp;COUNTIF(C$3:$C73,"=Razem")</f>
        <v>Zadanie 9</v>
      </c>
      <c r="C73" s="57" t="s">
        <v>18</v>
      </c>
      <c r="D73" s="58"/>
      <c r="E73" s="59"/>
      <c r="F73" s="60"/>
      <c r="G73" s="61"/>
      <c r="H73" s="60"/>
      <c r="I73" s="62"/>
      <c r="J73" s="63"/>
      <c r="K73" s="64"/>
      <c r="L73" s="110">
        <f>SUM(L72:L72)</f>
        <v>0</v>
      </c>
      <c r="M73" s="66">
        <f>SUM(M72:M72)</f>
        <v>0</v>
      </c>
      <c r="N73" s="67"/>
      <c r="O73" s="68"/>
      <c r="P73" s="182"/>
      <c r="Q73" s="69"/>
    </row>
    <row r="74" spans="1:17" s="17" customFormat="1" ht="13.5">
      <c r="A74" s="55"/>
      <c r="B74" s="56"/>
      <c r="C74" s="57"/>
      <c r="D74" s="58"/>
      <c r="E74" s="59"/>
      <c r="F74" s="60"/>
      <c r="G74" s="61"/>
      <c r="H74" s="60"/>
      <c r="I74" s="62"/>
      <c r="J74" s="63"/>
      <c r="K74" s="64"/>
      <c r="L74" s="70"/>
      <c r="M74" s="71"/>
      <c r="N74" s="67"/>
      <c r="O74" s="68"/>
      <c r="P74" s="182"/>
      <c r="Q74" s="69"/>
    </row>
    <row r="75" spans="1:17" s="124" customFormat="1">
      <c r="A75" s="122" t="str">
        <f>B78</f>
        <v>Zadanie 10</v>
      </c>
      <c r="B75" s="21"/>
      <c r="C75" s="123" t="s">
        <v>114</v>
      </c>
      <c r="D75" s="22"/>
      <c r="E75" s="23"/>
      <c r="F75" s="22"/>
      <c r="G75" s="22"/>
      <c r="H75" s="22"/>
      <c r="I75" s="24"/>
      <c r="J75" s="22"/>
      <c r="K75" s="25"/>
      <c r="L75" s="89"/>
      <c r="M75" s="89"/>
      <c r="N75" s="27"/>
      <c r="O75" s="27"/>
      <c r="P75" s="178"/>
      <c r="Q75" s="22"/>
    </row>
    <row r="76" spans="1:17" ht="51">
      <c r="A76" s="72">
        <v>1</v>
      </c>
      <c r="B76" s="73" t="s">
        <v>115</v>
      </c>
      <c r="C76" s="74" t="s">
        <v>116</v>
      </c>
      <c r="D76" s="125" t="s">
        <v>117</v>
      </c>
      <c r="E76" s="75">
        <v>25</v>
      </c>
      <c r="F76" s="76" t="s">
        <v>19</v>
      </c>
      <c r="G76" s="34">
        <v>340</v>
      </c>
      <c r="H76" s="76" t="s">
        <v>22</v>
      </c>
      <c r="I76" s="173"/>
      <c r="J76" s="117"/>
      <c r="K76" s="36">
        <f t="shared" ref="K76:K77" si="25">I76*(1+J76)</f>
        <v>0</v>
      </c>
      <c r="L76" s="37">
        <f t="shared" ref="L76:L77" si="26">G76*I76</f>
        <v>0</v>
      </c>
      <c r="M76" s="38">
        <f t="shared" ref="M76:M77" si="27">(L76*J76)+L76</f>
        <v>0</v>
      </c>
      <c r="N76" s="77"/>
      <c r="O76" s="168"/>
      <c r="P76" s="206" t="s">
        <v>232</v>
      </c>
      <c r="Q76" s="52"/>
    </row>
    <row r="77" spans="1:17" ht="51.75" thickBot="1">
      <c r="A77" s="72">
        <v>2</v>
      </c>
      <c r="B77" s="73" t="s">
        <v>115</v>
      </c>
      <c r="C77" s="74" t="s">
        <v>116</v>
      </c>
      <c r="D77" s="125" t="s">
        <v>118</v>
      </c>
      <c r="E77" s="75">
        <v>25</v>
      </c>
      <c r="F77" s="76" t="s">
        <v>19</v>
      </c>
      <c r="G77" s="34">
        <v>435</v>
      </c>
      <c r="H77" s="76" t="s">
        <v>22</v>
      </c>
      <c r="I77" s="172"/>
      <c r="J77" s="117"/>
      <c r="K77" s="36">
        <f t="shared" si="25"/>
        <v>0</v>
      </c>
      <c r="L77" s="37">
        <f t="shared" si="26"/>
        <v>0</v>
      </c>
      <c r="M77" s="38">
        <f t="shared" si="27"/>
        <v>0</v>
      </c>
      <c r="N77" s="77"/>
      <c r="O77" s="168"/>
      <c r="P77" s="207"/>
      <c r="Q77" s="52"/>
    </row>
    <row r="78" spans="1:17" ht="17.25" thickBot="1">
      <c r="B78" s="56" t="str">
        <f>"Zadanie "&amp;COUNTIF(C$3:$C78,"=Razem")</f>
        <v>Zadanie 10</v>
      </c>
      <c r="C78" s="57" t="s">
        <v>18</v>
      </c>
      <c r="D78" s="79"/>
      <c r="E78" s="80"/>
      <c r="F78" s="81"/>
      <c r="G78" s="81"/>
      <c r="H78" s="81"/>
      <c r="I78" s="87"/>
      <c r="J78" s="81"/>
      <c r="K78" s="83"/>
      <c r="L78" s="110">
        <f>SUM(L76:L77)</f>
        <v>0</v>
      </c>
      <c r="M78" s="66">
        <f>SUM(M76:M77)</f>
        <v>0</v>
      </c>
      <c r="N78" s="84"/>
      <c r="O78" s="85"/>
      <c r="P78" s="184"/>
    </row>
    <row r="80" spans="1:17" s="124" customFormat="1">
      <c r="A80" s="122" t="str">
        <f>B84</f>
        <v>Zadanie 11</v>
      </c>
      <c r="B80" s="21"/>
      <c r="C80" s="123" t="s">
        <v>139</v>
      </c>
      <c r="D80" s="22"/>
      <c r="E80" s="23"/>
      <c r="F80" s="22"/>
      <c r="G80" s="22"/>
      <c r="H80" s="22"/>
      <c r="I80" s="24"/>
      <c r="J80" s="22"/>
      <c r="K80" s="25"/>
      <c r="L80" s="89"/>
      <c r="M80" s="89"/>
      <c r="N80" s="27"/>
      <c r="O80" s="27"/>
      <c r="P80" s="178"/>
      <c r="Q80" s="22"/>
    </row>
    <row r="81" spans="1:17" ht="127.5">
      <c r="A81" s="72">
        <v>1</v>
      </c>
      <c r="B81" s="73" t="s">
        <v>145</v>
      </c>
      <c r="C81" s="74" t="s">
        <v>135</v>
      </c>
      <c r="D81" s="125" t="s">
        <v>136</v>
      </c>
      <c r="E81" s="75">
        <v>4</v>
      </c>
      <c r="F81" s="76" t="s">
        <v>102</v>
      </c>
      <c r="G81" s="34">
        <v>55</v>
      </c>
      <c r="H81" s="76" t="s">
        <v>22</v>
      </c>
      <c r="I81" s="172"/>
      <c r="J81" s="117"/>
      <c r="K81" s="36">
        <f t="shared" ref="K81:K83" si="28">I81*(1+J81)</f>
        <v>0</v>
      </c>
      <c r="L81" s="37">
        <f t="shared" ref="L81" si="29">G81*I81</f>
        <v>0</v>
      </c>
      <c r="M81" s="38">
        <f t="shared" ref="M81:M83" si="30">(L81*J81)+L81</f>
        <v>0</v>
      </c>
      <c r="N81" s="77"/>
      <c r="O81" s="78"/>
      <c r="P81" s="180"/>
      <c r="Q81" s="52"/>
    </row>
    <row r="82" spans="1:17" ht="127.5">
      <c r="A82" s="72">
        <v>2</v>
      </c>
      <c r="B82" s="73" t="s">
        <v>235</v>
      </c>
      <c r="C82" s="74" t="s">
        <v>135</v>
      </c>
      <c r="D82" s="125" t="s">
        <v>137</v>
      </c>
      <c r="E82" s="75">
        <v>4</v>
      </c>
      <c r="F82" s="76" t="s">
        <v>102</v>
      </c>
      <c r="G82" s="34">
        <v>125</v>
      </c>
      <c r="H82" s="76" t="s">
        <v>22</v>
      </c>
      <c r="I82" s="172"/>
      <c r="J82" s="117"/>
      <c r="K82" s="36">
        <f t="shared" si="28"/>
        <v>0</v>
      </c>
      <c r="L82" s="37">
        <f t="shared" ref="L82:L83" si="31">G82*I82</f>
        <v>0</v>
      </c>
      <c r="M82" s="38">
        <f t="shared" si="30"/>
        <v>0</v>
      </c>
      <c r="N82" s="77"/>
      <c r="O82" s="78"/>
      <c r="P82" s="180"/>
      <c r="Q82" s="52"/>
    </row>
    <row r="83" spans="1:17" ht="126.75" customHeight="1" thickBot="1">
      <c r="A83" s="72">
        <v>3</v>
      </c>
      <c r="B83" s="73" t="s">
        <v>146</v>
      </c>
      <c r="C83" s="74" t="s">
        <v>135</v>
      </c>
      <c r="D83" s="125" t="s">
        <v>138</v>
      </c>
      <c r="E83" s="75">
        <v>4</v>
      </c>
      <c r="F83" s="76" t="s">
        <v>102</v>
      </c>
      <c r="G83" s="34">
        <v>5</v>
      </c>
      <c r="H83" s="76" t="s">
        <v>22</v>
      </c>
      <c r="I83" s="172"/>
      <c r="J83" s="117"/>
      <c r="K83" s="36">
        <f t="shared" si="28"/>
        <v>0</v>
      </c>
      <c r="L83" s="37">
        <f t="shared" si="31"/>
        <v>0</v>
      </c>
      <c r="M83" s="38">
        <f t="shared" si="30"/>
        <v>0</v>
      </c>
      <c r="N83" s="77"/>
      <c r="O83" s="78"/>
      <c r="P83" s="180"/>
      <c r="Q83" s="52"/>
    </row>
    <row r="84" spans="1:17" ht="17.25" thickBot="1">
      <c r="B84" s="56" t="str">
        <f>"Zadanie "&amp;COUNTIF(C$3:$C84,"=Razem")</f>
        <v>Zadanie 11</v>
      </c>
      <c r="C84" s="57" t="s">
        <v>18</v>
      </c>
      <c r="L84" s="110">
        <f>SUM(L81:L83)</f>
        <v>0</v>
      </c>
      <c r="M84" s="66">
        <f>SUM(M81:M83)</f>
        <v>0</v>
      </c>
    </row>
    <row r="85" spans="1:17" ht="35.25" customHeight="1">
      <c r="A85" s="208" t="s">
        <v>147</v>
      </c>
      <c r="B85" s="208"/>
      <c r="C85" s="208"/>
      <c r="D85" s="208"/>
      <c r="E85" s="208"/>
      <c r="F85" s="208"/>
      <c r="G85" s="208"/>
      <c r="H85" s="208"/>
      <c r="I85" s="208"/>
      <c r="J85" s="208"/>
      <c r="K85" s="208"/>
      <c r="L85" s="208"/>
      <c r="M85" s="208"/>
      <c r="N85" s="208"/>
      <c r="O85" s="208"/>
      <c r="P85" s="208"/>
      <c r="Q85" s="208"/>
    </row>
    <row r="86" spans="1:17" s="124" customFormat="1">
      <c r="A86" s="122" t="str">
        <f>B88</f>
        <v>Zadanie 12</v>
      </c>
      <c r="B86" s="21"/>
      <c r="C86" s="123" t="s">
        <v>144</v>
      </c>
      <c r="D86" s="22"/>
      <c r="E86" s="23"/>
      <c r="F86" s="22"/>
      <c r="G86" s="22"/>
      <c r="H86" s="22"/>
      <c r="I86" s="24"/>
      <c r="J86" s="22"/>
      <c r="K86" s="25"/>
      <c r="L86" s="89"/>
      <c r="M86" s="89"/>
      <c r="N86" s="27"/>
      <c r="O86" s="27"/>
      <c r="P86" s="178"/>
      <c r="Q86" s="22"/>
    </row>
    <row r="87" spans="1:17" ht="66" customHeight="1" thickBot="1">
      <c r="A87" s="1">
        <v>1</v>
      </c>
      <c r="B87" s="73" t="s">
        <v>140</v>
      </c>
      <c r="C87" s="74" t="s">
        <v>141</v>
      </c>
      <c r="D87" s="1" t="s">
        <v>142</v>
      </c>
      <c r="E87" s="1">
        <v>1</v>
      </c>
      <c r="F87" s="96" t="s">
        <v>143</v>
      </c>
      <c r="G87" s="6">
        <v>30</v>
      </c>
      <c r="H87" s="1" t="s">
        <v>19</v>
      </c>
      <c r="I87" s="172"/>
      <c r="J87" s="2"/>
      <c r="K87" s="3">
        <f>I87*(1+J87)</f>
        <v>0</v>
      </c>
      <c r="L87" s="37">
        <f t="shared" ref="L87" si="32">G87*I87</f>
        <v>0</v>
      </c>
      <c r="M87" s="38">
        <f>(L87*J87)+L87</f>
        <v>0</v>
      </c>
      <c r="N87" s="5"/>
      <c r="O87" s="4"/>
      <c r="P87" s="187" t="s">
        <v>232</v>
      </c>
      <c r="Q87" s="107"/>
    </row>
    <row r="88" spans="1:17" ht="17.25" thickBot="1">
      <c r="B88" s="56" t="str">
        <f>"Zadanie "&amp;COUNTIF(C$3:$C88,"=Razem")</f>
        <v>Zadanie 12</v>
      </c>
      <c r="C88" s="57" t="s">
        <v>18</v>
      </c>
      <c r="L88" s="110">
        <f>SUM(L87)</f>
        <v>0</v>
      </c>
      <c r="M88" s="66">
        <f>SUM(M87)</f>
        <v>0</v>
      </c>
    </row>
    <row r="90" spans="1:17" s="28" customFormat="1" ht="13.5">
      <c r="A90" s="122" t="str">
        <f>B139</f>
        <v>Zadanie 13</v>
      </c>
      <c r="B90" s="21"/>
      <c r="C90" s="22"/>
      <c r="D90" s="22"/>
      <c r="E90" s="23"/>
      <c r="F90" s="22"/>
      <c r="G90" s="22"/>
      <c r="H90" s="22"/>
      <c r="I90" s="24"/>
      <c r="J90" s="22"/>
      <c r="K90" s="25"/>
      <c r="L90" s="89"/>
      <c r="M90" s="89"/>
      <c r="N90" s="27"/>
      <c r="O90" s="27"/>
      <c r="P90" s="178"/>
      <c r="Q90" s="176"/>
    </row>
    <row r="91" spans="1:17" s="17" customFormat="1" ht="13.5">
      <c r="A91" s="130">
        <v>1</v>
      </c>
      <c r="B91" s="131" t="s">
        <v>151</v>
      </c>
      <c r="C91" s="95" t="s">
        <v>152</v>
      </c>
      <c r="D91" s="95" t="s">
        <v>153</v>
      </c>
      <c r="E91" s="113">
        <v>5</v>
      </c>
      <c r="F91" s="76" t="s">
        <v>154</v>
      </c>
      <c r="G91" s="34">
        <v>450</v>
      </c>
      <c r="H91" s="76" t="s">
        <v>17</v>
      </c>
      <c r="I91" s="169"/>
      <c r="J91" s="117"/>
      <c r="K91" s="36">
        <f t="shared" ref="K91:K138" si="33">I91*(1+J91)</f>
        <v>0</v>
      </c>
      <c r="L91" s="37">
        <f t="shared" ref="L91:L138" si="34">G91*I91</f>
        <v>0</v>
      </c>
      <c r="M91" s="38">
        <f t="shared" ref="M91:M138" si="35">(L91*J91)+L91</f>
        <v>0</v>
      </c>
      <c r="N91" s="116"/>
      <c r="O91" s="114"/>
      <c r="P91" s="179"/>
      <c r="Q91" s="39"/>
    </row>
    <row r="92" spans="1:17" s="17" customFormat="1" ht="13.5">
      <c r="A92" s="130">
        <v>2</v>
      </c>
      <c r="B92" s="131" t="s">
        <v>155</v>
      </c>
      <c r="C92" s="95" t="s">
        <v>156</v>
      </c>
      <c r="D92" s="95" t="s">
        <v>157</v>
      </c>
      <c r="E92" s="113">
        <v>40</v>
      </c>
      <c r="F92" s="76" t="s">
        <v>154</v>
      </c>
      <c r="G92" s="34">
        <v>11</v>
      </c>
      <c r="H92" s="76" t="s">
        <v>17</v>
      </c>
      <c r="I92" s="169"/>
      <c r="J92" s="117"/>
      <c r="K92" s="36">
        <f t="shared" si="33"/>
        <v>0</v>
      </c>
      <c r="L92" s="37">
        <f t="shared" si="34"/>
        <v>0</v>
      </c>
      <c r="M92" s="38">
        <f t="shared" si="35"/>
        <v>0</v>
      </c>
      <c r="N92" s="116"/>
      <c r="O92" s="114"/>
      <c r="P92" s="179"/>
      <c r="Q92" s="39"/>
    </row>
    <row r="93" spans="1:17" s="17" customFormat="1" ht="25.5">
      <c r="A93" s="130">
        <v>3</v>
      </c>
      <c r="B93" s="132" t="s">
        <v>158</v>
      </c>
      <c r="C93" s="120" t="s">
        <v>159</v>
      </c>
      <c r="D93" s="120" t="s">
        <v>160</v>
      </c>
      <c r="E93" s="133">
        <v>100</v>
      </c>
      <c r="F93" s="134" t="s">
        <v>161</v>
      </c>
      <c r="G93" s="135">
        <v>60</v>
      </c>
      <c r="H93" s="136" t="s">
        <v>22</v>
      </c>
      <c r="I93" s="174"/>
      <c r="J93" s="117"/>
      <c r="K93" s="36">
        <f t="shared" si="33"/>
        <v>0</v>
      </c>
      <c r="L93" s="37">
        <f t="shared" si="34"/>
        <v>0</v>
      </c>
      <c r="M93" s="38">
        <f t="shared" si="35"/>
        <v>0</v>
      </c>
      <c r="N93" s="137"/>
      <c r="O93" s="136"/>
      <c r="P93" s="190"/>
      <c r="Q93" s="138"/>
    </row>
    <row r="94" spans="1:17" s="17" customFormat="1" ht="25.5">
      <c r="A94" s="130">
        <v>4</v>
      </c>
      <c r="B94" s="131" t="s">
        <v>162</v>
      </c>
      <c r="C94" s="95" t="s">
        <v>163</v>
      </c>
      <c r="D94" s="95" t="s">
        <v>164</v>
      </c>
      <c r="E94" s="113">
        <v>20</v>
      </c>
      <c r="F94" s="76" t="s">
        <v>19</v>
      </c>
      <c r="G94" s="34">
        <v>2350</v>
      </c>
      <c r="H94" s="76" t="s">
        <v>17</v>
      </c>
      <c r="I94" s="169"/>
      <c r="J94" s="117"/>
      <c r="K94" s="118">
        <f t="shared" si="33"/>
        <v>0</v>
      </c>
      <c r="L94" s="37">
        <f t="shared" si="34"/>
        <v>0</v>
      </c>
      <c r="M94" s="37">
        <f t="shared" si="35"/>
        <v>0</v>
      </c>
      <c r="N94" s="116"/>
      <c r="O94" s="114"/>
      <c r="P94" s="189"/>
      <c r="Q94" s="39"/>
    </row>
    <row r="95" spans="1:17" s="17" customFormat="1" ht="13.5">
      <c r="A95" s="130">
        <v>5</v>
      </c>
      <c r="B95" s="131" t="s">
        <v>165</v>
      </c>
      <c r="C95" s="95" t="s">
        <v>152</v>
      </c>
      <c r="D95" s="95" t="s">
        <v>166</v>
      </c>
      <c r="E95" s="113">
        <v>10</v>
      </c>
      <c r="F95" s="76" t="s">
        <v>154</v>
      </c>
      <c r="G95" s="34">
        <v>10</v>
      </c>
      <c r="H95" s="76" t="s">
        <v>17</v>
      </c>
      <c r="I95" s="169"/>
      <c r="J95" s="117"/>
      <c r="K95" s="36">
        <f t="shared" si="33"/>
        <v>0</v>
      </c>
      <c r="L95" s="37">
        <f t="shared" si="34"/>
        <v>0</v>
      </c>
      <c r="M95" s="38">
        <f t="shared" si="35"/>
        <v>0</v>
      </c>
      <c r="N95" s="116"/>
      <c r="O95" s="139"/>
      <c r="P95" s="179"/>
      <c r="Q95" s="39"/>
    </row>
    <row r="96" spans="1:17" s="17" customFormat="1" ht="80.25" customHeight="1">
      <c r="A96" s="130">
        <v>6</v>
      </c>
      <c r="B96" s="140" t="s">
        <v>167</v>
      </c>
      <c r="C96" s="95" t="s">
        <v>233</v>
      </c>
      <c r="D96" s="95" t="s">
        <v>122</v>
      </c>
      <c r="E96" s="113">
        <v>10</v>
      </c>
      <c r="F96" s="76" t="s">
        <v>19</v>
      </c>
      <c r="G96" s="34">
        <v>5</v>
      </c>
      <c r="H96" s="76" t="s">
        <v>98</v>
      </c>
      <c r="I96" s="169"/>
      <c r="J96" s="117"/>
      <c r="K96" s="36">
        <f t="shared" si="33"/>
        <v>0</v>
      </c>
      <c r="L96" s="37">
        <f t="shared" si="34"/>
        <v>0</v>
      </c>
      <c r="M96" s="38">
        <f t="shared" si="35"/>
        <v>0</v>
      </c>
      <c r="N96" s="116"/>
      <c r="O96" s="114"/>
      <c r="P96" s="179"/>
      <c r="Q96" s="39"/>
    </row>
    <row r="97" spans="1:17" s="17" customFormat="1" ht="13.5">
      <c r="A97" s="130">
        <v>7</v>
      </c>
      <c r="B97" s="131" t="s">
        <v>168</v>
      </c>
      <c r="C97" s="95" t="s">
        <v>169</v>
      </c>
      <c r="D97" s="95" t="s">
        <v>170</v>
      </c>
      <c r="E97" s="113">
        <v>14</v>
      </c>
      <c r="F97" s="76" t="s">
        <v>19</v>
      </c>
      <c r="G97" s="34">
        <v>120</v>
      </c>
      <c r="H97" s="76" t="s">
        <v>22</v>
      </c>
      <c r="I97" s="169"/>
      <c r="J97" s="117"/>
      <c r="K97" s="36">
        <f t="shared" si="33"/>
        <v>0</v>
      </c>
      <c r="L97" s="37">
        <f t="shared" si="34"/>
        <v>0</v>
      </c>
      <c r="M97" s="38">
        <f t="shared" si="35"/>
        <v>0</v>
      </c>
      <c r="N97" s="116"/>
      <c r="O97" s="114"/>
      <c r="P97" s="179"/>
      <c r="Q97" s="39"/>
    </row>
    <row r="98" spans="1:17" s="17" customFormat="1" ht="13.5">
      <c r="A98" s="130">
        <v>8</v>
      </c>
      <c r="B98" s="131" t="s">
        <v>171</v>
      </c>
      <c r="C98" s="95" t="s">
        <v>172</v>
      </c>
      <c r="D98" s="95" t="s">
        <v>82</v>
      </c>
      <c r="E98" s="113">
        <v>30</v>
      </c>
      <c r="F98" s="76" t="s">
        <v>154</v>
      </c>
      <c r="G98" s="113">
        <v>2</v>
      </c>
      <c r="H98" s="76" t="s">
        <v>17</v>
      </c>
      <c r="I98" s="169"/>
      <c r="J98" s="117"/>
      <c r="K98" s="36">
        <f t="shared" si="33"/>
        <v>0</v>
      </c>
      <c r="L98" s="37">
        <f t="shared" si="34"/>
        <v>0</v>
      </c>
      <c r="M98" s="38">
        <f t="shared" si="35"/>
        <v>0</v>
      </c>
      <c r="N98" s="141"/>
      <c r="O98" s="142"/>
      <c r="P98" s="179"/>
      <c r="Q98" s="39"/>
    </row>
    <row r="99" spans="1:17" s="17" customFormat="1" ht="13.5">
      <c r="A99" s="130">
        <v>9</v>
      </c>
      <c r="B99" s="73" t="s">
        <v>171</v>
      </c>
      <c r="C99" s="143" t="s">
        <v>172</v>
      </c>
      <c r="D99" s="74" t="s">
        <v>25</v>
      </c>
      <c r="E99" s="75">
        <v>30</v>
      </c>
      <c r="F99" s="76" t="s">
        <v>154</v>
      </c>
      <c r="G99" s="34">
        <v>60</v>
      </c>
      <c r="H99" s="76" t="s">
        <v>17</v>
      </c>
      <c r="I99" s="169"/>
      <c r="J99" s="117"/>
      <c r="K99" s="36">
        <f t="shared" si="33"/>
        <v>0</v>
      </c>
      <c r="L99" s="37">
        <f t="shared" si="34"/>
        <v>0</v>
      </c>
      <c r="M99" s="38">
        <f t="shared" si="35"/>
        <v>0</v>
      </c>
      <c r="N99" s="77"/>
      <c r="O99" s="144"/>
      <c r="P99" s="180"/>
      <c r="Q99" s="52"/>
    </row>
    <row r="100" spans="1:17" s="17" customFormat="1" ht="13.5">
      <c r="A100" s="130">
        <v>10</v>
      </c>
      <c r="B100" s="131" t="s">
        <v>173</v>
      </c>
      <c r="C100" s="95" t="s">
        <v>174</v>
      </c>
      <c r="D100" s="95" t="s">
        <v>175</v>
      </c>
      <c r="E100" s="113">
        <v>14</v>
      </c>
      <c r="F100" s="76" t="s">
        <v>154</v>
      </c>
      <c r="G100" s="34">
        <v>8</v>
      </c>
      <c r="H100" s="76" t="s">
        <v>22</v>
      </c>
      <c r="I100" s="174"/>
      <c r="J100" s="117"/>
      <c r="K100" s="36">
        <f t="shared" si="33"/>
        <v>0</v>
      </c>
      <c r="L100" s="37">
        <f t="shared" si="34"/>
        <v>0</v>
      </c>
      <c r="M100" s="38">
        <f t="shared" si="35"/>
        <v>0</v>
      </c>
      <c r="N100" s="145"/>
      <c r="O100" s="139"/>
      <c r="P100" s="179"/>
      <c r="Q100" s="39"/>
    </row>
    <row r="101" spans="1:17" s="17" customFormat="1" ht="13.5">
      <c r="A101" s="130">
        <v>11</v>
      </c>
      <c r="B101" s="73" t="s">
        <v>176</v>
      </c>
      <c r="C101" s="143" t="s">
        <v>156</v>
      </c>
      <c r="D101" s="143" t="s">
        <v>177</v>
      </c>
      <c r="E101" s="146">
        <v>30</v>
      </c>
      <c r="F101" s="134" t="s">
        <v>154</v>
      </c>
      <c r="G101" s="135">
        <v>100</v>
      </c>
      <c r="H101" s="76" t="s">
        <v>17</v>
      </c>
      <c r="I101" s="175"/>
      <c r="J101" s="117"/>
      <c r="K101" s="36">
        <f t="shared" si="33"/>
        <v>0</v>
      </c>
      <c r="L101" s="37">
        <f t="shared" si="34"/>
        <v>0</v>
      </c>
      <c r="M101" s="38">
        <f t="shared" si="35"/>
        <v>0</v>
      </c>
      <c r="N101" s="147"/>
      <c r="O101" s="144"/>
      <c r="P101" s="180"/>
      <c r="Q101" s="52"/>
    </row>
    <row r="102" spans="1:17" s="17" customFormat="1" ht="13.5">
      <c r="A102" s="130">
        <v>12</v>
      </c>
      <c r="B102" s="73" t="s">
        <v>176</v>
      </c>
      <c r="C102" s="143" t="s">
        <v>156</v>
      </c>
      <c r="D102" s="143" t="s">
        <v>178</v>
      </c>
      <c r="E102" s="146">
        <v>30</v>
      </c>
      <c r="F102" s="134" t="s">
        <v>154</v>
      </c>
      <c r="G102" s="135">
        <v>50</v>
      </c>
      <c r="H102" s="76" t="s">
        <v>17</v>
      </c>
      <c r="I102" s="169"/>
      <c r="J102" s="117"/>
      <c r="K102" s="36">
        <f t="shared" si="33"/>
        <v>0</v>
      </c>
      <c r="L102" s="37">
        <f t="shared" si="34"/>
        <v>0</v>
      </c>
      <c r="M102" s="38">
        <f t="shared" si="35"/>
        <v>0</v>
      </c>
      <c r="N102" s="77"/>
      <c r="O102" s="144"/>
      <c r="P102" s="180"/>
      <c r="Q102" s="52"/>
    </row>
    <row r="103" spans="1:17" s="17" customFormat="1" ht="13.5">
      <c r="A103" s="130">
        <v>13</v>
      </c>
      <c r="B103" s="102" t="s">
        <v>179</v>
      </c>
      <c r="C103" s="103" t="s">
        <v>180</v>
      </c>
      <c r="D103" s="103" t="s">
        <v>86</v>
      </c>
      <c r="E103" s="105">
        <v>30</v>
      </c>
      <c r="F103" s="96" t="s">
        <v>154</v>
      </c>
      <c r="G103" s="34">
        <v>25</v>
      </c>
      <c r="H103" s="96" t="s">
        <v>17</v>
      </c>
      <c r="I103" s="175"/>
      <c r="J103" s="117"/>
      <c r="K103" s="36">
        <f t="shared" si="33"/>
        <v>0</v>
      </c>
      <c r="L103" s="37">
        <f t="shared" si="34"/>
        <v>0</v>
      </c>
      <c r="M103" s="38">
        <f t="shared" si="35"/>
        <v>0</v>
      </c>
      <c r="N103" s="77"/>
      <c r="O103" s="148"/>
      <c r="P103" s="180"/>
      <c r="Q103" s="52"/>
    </row>
    <row r="104" spans="1:17" s="17" customFormat="1" ht="13.5">
      <c r="A104" s="130">
        <v>14</v>
      </c>
      <c r="B104" s="102" t="s">
        <v>179</v>
      </c>
      <c r="C104" s="103" t="s">
        <v>180</v>
      </c>
      <c r="D104" s="103" t="s">
        <v>25</v>
      </c>
      <c r="E104" s="105">
        <v>30</v>
      </c>
      <c r="F104" s="96" t="s">
        <v>154</v>
      </c>
      <c r="G104" s="34">
        <v>10</v>
      </c>
      <c r="H104" s="96" t="s">
        <v>17</v>
      </c>
      <c r="I104" s="175"/>
      <c r="J104" s="117"/>
      <c r="K104" s="36">
        <f t="shared" si="33"/>
        <v>0</v>
      </c>
      <c r="L104" s="37">
        <f t="shared" si="34"/>
        <v>0</v>
      </c>
      <c r="M104" s="38">
        <f t="shared" si="35"/>
        <v>0</v>
      </c>
      <c r="N104" s="77"/>
      <c r="O104" s="148"/>
      <c r="P104" s="180"/>
      <c r="Q104" s="52"/>
    </row>
    <row r="105" spans="1:17" s="17" customFormat="1" ht="13.5">
      <c r="A105" s="130">
        <v>15</v>
      </c>
      <c r="B105" s="73" t="s">
        <v>181</v>
      </c>
      <c r="C105" s="74" t="s">
        <v>182</v>
      </c>
      <c r="D105" s="74" t="s">
        <v>183</v>
      </c>
      <c r="E105" s="75">
        <v>250</v>
      </c>
      <c r="F105" s="76" t="s">
        <v>154</v>
      </c>
      <c r="G105" s="34">
        <v>2</v>
      </c>
      <c r="H105" s="76" t="s">
        <v>17</v>
      </c>
      <c r="I105" s="169"/>
      <c r="J105" s="117"/>
      <c r="K105" s="36">
        <f t="shared" si="33"/>
        <v>0</v>
      </c>
      <c r="L105" s="37">
        <f t="shared" si="34"/>
        <v>0</v>
      </c>
      <c r="M105" s="38">
        <f t="shared" si="35"/>
        <v>0</v>
      </c>
      <c r="N105" s="77"/>
      <c r="O105" s="144"/>
      <c r="P105" s="180"/>
      <c r="Q105" s="52"/>
    </row>
    <row r="106" spans="1:17" s="17" customFormat="1" ht="13.5">
      <c r="A106" s="130">
        <v>16</v>
      </c>
      <c r="B106" s="131" t="s">
        <v>184</v>
      </c>
      <c r="C106" s="95" t="s">
        <v>185</v>
      </c>
      <c r="D106" s="95" t="s">
        <v>30</v>
      </c>
      <c r="E106" s="113">
        <v>28</v>
      </c>
      <c r="F106" s="76" t="s">
        <v>19</v>
      </c>
      <c r="G106" s="34">
        <v>5</v>
      </c>
      <c r="H106" s="76" t="s">
        <v>98</v>
      </c>
      <c r="I106" s="175"/>
      <c r="J106" s="117"/>
      <c r="K106" s="36">
        <f t="shared" si="33"/>
        <v>0</v>
      </c>
      <c r="L106" s="37">
        <f t="shared" si="34"/>
        <v>0</v>
      </c>
      <c r="M106" s="38">
        <f t="shared" si="35"/>
        <v>0</v>
      </c>
      <c r="N106" s="116"/>
      <c r="O106" s="114"/>
      <c r="P106" s="179"/>
      <c r="Q106" s="39"/>
    </row>
    <row r="107" spans="1:17" s="17" customFormat="1" ht="13.5">
      <c r="A107" s="130">
        <v>17</v>
      </c>
      <c r="B107" s="131" t="s">
        <v>184</v>
      </c>
      <c r="C107" s="95" t="s">
        <v>185</v>
      </c>
      <c r="D107" s="95" t="s">
        <v>55</v>
      </c>
      <c r="E107" s="113">
        <v>28</v>
      </c>
      <c r="F107" s="76" t="s">
        <v>19</v>
      </c>
      <c r="G107" s="34">
        <v>5</v>
      </c>
      <c r="H107" s="76" t="s">
        <v>98</v>
      </c>
      <c r="I107" s="169"/>
      <c r="J107" s="117"/>
      <c r="K107" s="36">
        <f t="shared" si="33"/>
        <v>0</v>
      </c>
      <c r="L107" s="37">
        <f t="shared" si="34"/>
        <v>0</v>
      </c>
      <c r="M107" s="38">
        <f t="shared" si="35"/>
        <v>0</v>
      </c>
      <c r="N107" s="116"/>
      <c r="O107" s="114"/>
      <c r="P107" s="179"/>
      <c r="Q107" s="39"/>
    </row>
    <row r="108" spans="1:17" s="17" customFormat="1" ht="13.5">
      <c r="A108" s="130">
        <v>18</v>
      </c>
      <c r="B108" s="73" t="s">
        <v>111</v>
      </c>
      <c r="C108" s="74" t="s">
        <v>186</v>
      </c>
      <c r="D108" s="74" t="s">
        <v>122</v>
      </c>
      <c r="E108" s="75">
        <v>7</v>
      </c>
      <c r="F108" s="76" t="s">
        <v>154</v>
      </c>
      <c r="G108" s="34">
        <v>20</v>
      </c>
      <c r="H108" s="76" t="s">
        <v>17</v>
      </c>
      <c r="I108" s="169"/>
      <c r="J108" s="117"/>
      <c r="K108" s="36">
        <f t="shared" si="33"/>
        <v>0</v>
      </c>
      <c r="L108" s="37">
        <f t="shared" si="34"/>
        <v>0</v>
      </c>
      <c r="M108" s="38">
        <f t="shared" si="35"/>
        <v>0</v>
      </c>
      <c r="N108" s="77"/>
      <c r="O108" s="144"/>
      <c r="P108" s="180"/>
      <c r="Q108" s="52"/>
    </row>
    <row r="109" spans="1:17" s="17" customFormat="1" ht="13.5">
      <c r="A109" s="130">
        <v>19</v>
      </c>
      <c r="B109" s="73" t="s">
        <v>111</v>
      </c>
      <c r="C109" s="74" t="s">
        <v>186</v>
      </c>
      <c r="D109" s="74" t="s">
        <v>20</v>
      </c>
      <c r="E109" s="75">
        <v>28</v>
      </c>
      <c r="F109" s="76" t="s">
        <v>154</v>
      </c>
      <c r="G109" s="34">
        <v>70</v>
      </c>
      <c r="H109" s="76" t="s">
        <v>17</v>
      </c>
      <c r="I109" s="174"/>
      <c r="J109" s="117"/>
      <c r="K109" s="36">
        <f t="shared" si="33"/>
        <v>0</v>
      </c>
      <c r="L109" s="37">
        <f t="shared" si="34"/>
        <v>0</v>
      </c>
      <c r="M109" s="38">
        <f t="shared" si="35"/>
        <v>0</v>
      </c>
      <c r="N109" s="147"/>
      <c r="O109" s="144"/>
      <c r="P109" s="180"/>
      <c r="Q109" s="52"/>
    </row>
    <row r="110" spans="1:17" s="17" customFormat="1" ht="13.5">
      <c r="A110" s="130">
        <v>20</v>
      </c>
      <c r="B110" s="102" t="s">
        <v>187</v>
      </c>
      <c r="C110" s="103" t="s">
        <v>156</v>
      </c>
      <c r="D110" s="103" t="s">
        <v>122</v>
      </c>
      <c r="E110" s="105">
        <v>30</v>
      </c>
      <c r="F110" s="96" t="s">
        <v>154</v>
      </c>
      <c r="G110" s="34">
        <v>480</v>
      </c>
      <c r="H110" s="96" t="s">
        <v>17</v>
      </c>
      <c r="I110" s="175"/>
      <c r="J110" s="117"/>
      <c r="K110" s="36">
        <f t="shared" si="33"/>
        <v>0</v>
      </c>
      <c r="L110" s="37">
        <f t="shared" si="34"/>
        <v>0</v>
      </c>
      <c r="M110" s="38">
        <f t="shared" si="35"/>
        <v>0</v>
      </c>
      <c r="N110" s="149"/>
      <c r="O110" s="150"/>
      <c r="P110" s="180"/>
      <c r="Q110" s="52"/>
    </row>
    <row r="111" spans="1:17" s="17" customFormat="1" ht="13.5">
      <c r="A111" s="130">
        <v>21</v>
      </c>
      <c r="B111" s="151" t="s">
        <v>188</v>
      </c>
      <c r="C111" s="103" t="s">
        <v>152</v>
      </c>
      <c r="D111" s="103" t="s">
        <v>189</v>
      </c>
      <c r="E111" s="105">
        <v>50</v>
      </c>
      <c r="F111" s="96" t="s">
        <v>154</v>
      </c>
      <c r="G111" s="34">
        <v>60</v>
      </c>
      <c r="H111" s="96" t="s">
        <v>17</v>
      </c>
      <c r="I111" s="175"/>
      <c r="J111" s="117"/>
      <c r="K111" s="36">
        <f t="shared" si="33"/>
        <v>0</v>
      </c>
      <c r="L111" s="37">
        <f t="shared" si="34"/>
        <v>0</v>
      </c>
      <c r="M111" s="38">
        <f t="shared" si="35"/>
        <v>0</v>
      </c>
      <c r="N111" s="77"/>
      <c r="O111" s="152"/>
      <c r="P111" s="180"/>
      <c r="Q111" s="52"/>
    </row>
    <row r="112" spans="1:17" s="17" customFormat="1" ht="13.5">
      <c r="A112" s="130">
        <v>22</v>
      </c>
      <c r="B112" s="151" t="s">
        <v>190</v>
      </c>
      <c r="C112" s="103" t="s">
        <v>182</v>
      </c>
      <c r="D112" s="103" t="s">
        <v>175</v>
      </c>
      <c r="E112" s="105">
        <v>100</v>
      </c>
      <c r="F112" s="96" t="s">
        <v>154</v>
      </c>
      <c r="G112" s="34">
        <v>2</v>
      </c>
      <c r="H112" s="96" t="s">
        <v>17</v>
      </c>
      <c r="I112" s="175"/>
      <c r="J112" s="117"/>
      <c r="K112" s="36">
        <f t="shared" si="33"/>
        <v>0</v>
      </c>
      <c r="L112" s="37">
        <f t="shared" si="34"/>
        <v>0</v>
      </c>
      <c r="M112" s="38">
        <f t="shared" si="35"/>
        <v>0</v>
      </c>
      <c r="N112" s="77"/>
      <c r="O112" s="152"/>
      <c r="P112" s="180"/>
      <c r="Q112" s="52"/>
    </row>
    <row r="113" spans="1:17" s="17" customFormat="1" ht="13.5">
      <c r="A113" s="130">
        <v>23</v>
      </c>
      <c r="B113" s="102" t="s">
        <v>191</v>
      </c>
      <c r="C113" s="103" t="s">
        <v>152</v>
      </c>
      <c r="D113" s="103" t="s">
        <v>192</v>
      </c>
      <c r="E113" s="105">
        <v>5</v>
      </c>
      <c r="F113" s="96" t="s">
        <v>154</v>
      </c>
      <c r="G113" s="34">
        <v>2</v>
      </c>
      <c r="H113" s="96" t="s">
        <v>17</v>
      </c>
      <c r="I113" s="175"/>
      <c r="J113" s="117"/>
      <c r="K113" s="36">
        <f t="shared" si="33"/>
        <v>0</v>
      </c>
      <c r="L113" s="37">
        <f t="shared" si="34"/>
        <v>0</v>
      </c>
      <c r="M113" s="38">
        <f t="shared" si="35"/>
        <v>0</v>
      </c>
      <c r="N113" s="77"/>
      <c r="O113" s="148"/>
      <c r="P113" s="180"/>
      <c r="Q113" s="52"/>
    </row>
    <row r="114" spans="1:17" s="17" customFormat="1" ht="13.5">
      <c r="A114" s="130">
        <v>24</v>
      </c>
      <c r="B114" s="131" t="s">
        <v>193</v>
      </c>
      <c r="C114" s="95" t="s">
        <v>185</v>
      </c>
      <c r="D114" s="95" t="s">
        <v>25</v>
      </c>
      <c r="E114" s="113">
        <v>28</v>
      </c>
      <c r="F114" s="76" t="s">
        <v>19</v>
      </c>
      <c r="G114" s="34">
        <v>20</v>
      </c>
      <c r="H114" s="76" t="s">
        <v>98</v>
      </c>
      <c r="I114" s="169"/>
      <c r="J114" s="117"/>
      <c r="K114" s="36">
        <f t="shared" si="33"/>
        <v>0</v>
      </c>
      <c r="L114" s="37">
        <f t="shared" si="34"/>
        <v>0</v>
      </c>
      <c r="M114" s="38">
        <f t="shared" si="35"/>
        <v>0</v>
      </c>
      <c r="N114" s="116"/>
      <c r="O114" s="114"/>
      <c r="P114" s="179"/>
      <c r="Q114" s="39"/>
    </row>
    <row r="115" spans="1:17" s="17" customFormat="1" ht="13.5" customHeight="1">
      <c r="A115" s="130">
        <v>25</v>
      </c>
      <c r="B115" s="131" t="s">
        <v>193</v>
      </c>
      <c r="C115" s="95" t="s">
        <v>185</v>
      </c>
      <c r="D115" s="95" t="s">
        <v>83</v>
      </c>
      <c r="E115" s="113">
        <v>28</v>
      </c>
      <c r="F115" s="76" t="s">
        <v>19</v>
      </c>
      <c r="G115" s="34">
        <v>5</v>
      </c>
      <c r="H115" s="76" t="s">
        <v>98</v>
      </c>
      <c r="I115" s="169"/>
      <c r="J115" s="117"/>
      <c r="K115" s="36">
        <f t="shared" si="33"/>
        <v>0</v>
      </c>
      <c r="L115" s="37">
        <f t="shared" si="34"/>
        <v>0</v>
      </c>
      <c r="M115" s="38">
        <f t="shared" si="35"/>
        <v>0</v>
      </c>
      <c r="N115" s="116"/>
      <c r="O115" s="114"/>
      <c r="P115" s="179"/>
      <c r="Q115" s="39"/>
    </row>
    <row r="116" spans="1:17" s="17" customFormat="1" ht="13.5">
      <c r="A116" s="130">
        <v>26</v>
      </c>
      <c r="B116" s="73" t="s">
        <v>194</v>
      </c>
      <c r="C116" s="74" t="s">
        <v>152</v>
      </c>
      <c r="D116" s="125" t="s">
        <v>195</v>
      </c>
      <c r="E116" s="75">
        <v>5</v>
      </c>
      <c r="F116" s="76" t="s">
        <v>26</v>
      </c>
      <c r="G116" s="34">
        <v>120</v>
      </c>
      <c r="H116" s="76" t="s">
        <v>22</v>
      </c>
      <c r="I116" s="172"/>
      <c r="J116" s="117"/>
      <c r="K116" s="36">
        <f t="shared" si="33"/>
        <v>0</v>
      </c>
      <c r="L116" s="37">
        <f t="shared" si="34"/>
        <v>0</v>
      </c>
      <c r="M116" s="38">
        <f t="shared" si="35"/>
        <v>0</v>
      </c>
      <c r="N116" s="77"/>
      <c r="O116" s="78"/>
      <c r="P116" s="180"/>
      <c r="Q116" s="52"/>
    </row>
    <row r="117" spans="1:17" s="17" customFormat="1" ht="13.5">
      <c r="A117" s="130">
        <v>27</v>
      </c>
      <c r="B117" s="131" t="s">
        <v>196</v>
      </c>
      <c r="C117" s="120" t="s">
        <v>197</v>
      </c>
      <c r="D117" s="95" t="s">
        <v>198</v>
      </c>
      <c r="E117" s="113">
        <v>1</v>
      </c>
      <c r="F117" s="76" t="s">
        <v>19</v>
      </c>
      <c r="G117" s="34">
        <v>5</v>
      </c>
      <c r="H117" s="76" t="s">
        <v>22</v>
      </c>
      <c r="I117" s="169"/>
      <c r="J117" s="117"/>
      <c r="K117" s="36">
        <f t="shared" si="33"/>
        <v>0</v>
      </c>
      <c r="L117" s="37">
        <f t="shared" si="34"/>
        <v>0</v>
      </c>
      <c r="M117" s="38">
        <f t="shared" si="35"/>
        <v>0</v>
      </c>
      <c r="N117" s="116"/>
      <c r="O117" s="139"/>
      <c r="P117" s="179"/>
      <c r="Q117" s="39"/>
    </row>
    <row r="118" spans="1:17" s="17" customFormat="1" ht="13.5">
      <c r="A118" s="130">
        <v>28</v>
      </c>
      <c r="B118" s="102" t="s">
        <v>199</v>
      </c>
      <c r="C118" s="103" t="s">
        <v>174</v>
      </c>
      <c r="D118" s="103" t="s">
        <v>175</v>
      </c>
      <c r="E118" s="105">
        <v>30</v>
      </c>
      <c r="F118" s="96" t="s">
        <v>154</v>
      </c>
      <c r="G118" s="34">
        <v>500</v>
      </c>
      <c r="H118" s="96" t="s">
        <v>17</v>
      </c>
      <c r="I118" s="175"/>
      <c r="J118" s="117"/>
      <c r="K118" s="118">
        <f t="shared" si="33"/>
        <v>0</v>
      </c>
      <c r="L118" s="37">
        <f t="shared" si="34"/>
        <v>0</v>
      </c>
      <c r="M118" s="37">
        <f t="shared" si="35"/>
        <v>0</v>
      </c>
      <c r="N118" s="77"/>
      <c r="O118" s="144"/>
      <c r="P118" s="180"/>
      <c r="Q118" s="52"/>
    </row>
    <row r="119" spans="1:17" s="17" customFormat="1" ht="13.5">
      <c r="A119" s="130">
        <v>29</v>
      </c>
      <c r="B119" s="102" t="s">
        <v>199</v>
      </c>
      <c r="C119" s="103" t="s">
        <v>174</v>
      </c>
      <c r="D119" s="103" t="s">
        <v>200</v>
      </c>
      <c r="E119" s="105">
        <v>30</v>
      </c>
      <c r="F119" s="96" t="s">
        <v>154</v>
      </c>
      <c r="G119" s="34">
        <v>200</v>
      </c>
      <c r="H119" s="96" t="s">
        <v>17</v>
      </c>
      <c r="I119" s="175"/>
      <c r="J119" s="117"/>
      <c r="K119" s="36">
        <f t="shared" si="33"/>
        <v>0</v>
      </c>
      <c r="L119" s="37">
        <f t="shared" si="34"/>
        <v>0</v>
      </c>
      <c r="M119" s="38">
        <f t="shared" si="35"/>
        <v>0</v>
      </c>
      <c r="N119" s="77"/>
      <c r="O119" s="144"/>
      <c r="P119" s="180"/>
      <c r="Q119" s="52"/>
    </row>
    <row r="120" spans="1:17" s="17" customFormat="1" ht="13.5">
      <c r="A120" s="130">
        <v>30</v>
      </c>
      <c r="B120" s="140" t="s">
        <v>199</v>
      </c>
      <c r="C120" s="97" t="s">
        <v>174</v>
      </c>
      <c r="D120" s="97" t="s">
        <v>201</v>
      </c>
      <c r="E120" s="34">
        <v>30</v>
      </c>
      <c r="F120" s="96" t="s">
        <v>154</v>
      </c>
      <c r="G120" s="34">
        <v>5</v>
      </c>
      <c r="H120" s="96" t="s">
        <v>17</v>
      </c>
      <c r="I120" s="175"/>
      <c r="J120" s="117"/>
      <c r="K120" s="36">
        <f t="shared" si="33"/>
        <v>0</v>
      </c>
      <c r="L120" s="37">
        <f t="shared" si="34"/>
        <v>0</v>
      </c>
      <c r="M120" s="38">
        <f t="shared" si="35"/>
        <v>0</v>
      </c>
      <c r="N120" s="116"/>
      <c r="O120" s="139"/>
      <c r="P120" s="179"/>
      <c r="Q120" s="39"/>
    </row>
    <row r="121" spans="1:17" s="17" customFormat="1" ht="25.5">
      <c r="A121" s="130">
        <v>31</v>
      </c>
      <c r="B121" s="140" t="s">
        <v>202</v>
      </c>
      <c r="C121" s="97" t="s">
        <v>203</v>
      </c>
      <c r="D121" s="96" t="s">
        <v>204</v>
      </c>
      <c r="E121" s="34">
        <v>4</v>
      </c>
      <c r="F121" s="96" t="s">
        <v>205</v>
      </c>
      <c r="G121" s="34">
        <v>10</v>
      </c>
      <c r="H121" s="76" t="s">
        <v>98</v>
      </c>
      <c r="I121" s="171"/>
      <c r="J121" s="117"/>
      <c r="K121" s="36">
        <f t="shared" si="33"/>
        <v>0</v>
      </c>
      <c r="L121" s="37">
        <f t="shared" si="34"/>
        <v>0</v>
      </c>
      <c r="M121" s="38">
        <f t="shared" si="35"/>
        <v>0</v>
      </c>
      <c r="N121" s="116"/>
      <c r="O121" s="153"/>
      <c r="P121" s="179"/>
      <c r="Q121" s="154"/>
    </row>
    <row r="122" spans="1:17" s="17" customFormat="1" ht="25.5">
      <c r="A122" s="130">
        <v>32</v>
      </c>
      <c r="B122" s="140" t="s">
        <v>202</v>
      </c>
      <c r="C122" s="97" t="s">
        <v>203</v>
      </c>
      <c r="D122" s="96" t="s">
        <v>83</v>
      </c>
      <c r="E122" s="34">
        <v>4</v>
      </c>
      <c r="F122" s="96" t="s">
        <v>205</v>
      </c>
      <c r="G122" s="34">
        <v>10</v>
      </c>
      <c r="H122" s="76" t="s">
        <v>98</v>
      </c>
      <c r="I122" s="171"/>
      <c r="J122" s="117"/>
      <c r="K122" s="36">
        <f t="shared" si="33"/>
        <v>0</v>
      </c>
      <c r="L122" s="37">
        <f t="shared" si="34"/>
        <v>0</v>
      </c>
      <c r="M122" s="38">
        <f t="shared" si="35"/>
        <v>0</v>
      </c>
      <c r="N122" s="116"/>
      <c r="O122" s="153"/>
      <c r="P122" s="179"/>
      <c r="Q122" s="154"/>
    </row>
    <row r="123" spans="1:17" s="17" customFormat="1" ht="25.5">
      <c r="A123" s="130">
        <v>33</v>
      </c>
      <c r="B123" s="140" t="s">
        <v>202</v>
      </c>
      <c r="C123" s="97" t="s">
        <v>203</v>
      </c>
      <c r="D123" s="96" t="s">
        <v>86</v>
      </c>
      <c r="E123" s="34">
        <v>4</v>
      </c>
      <c r="F123" s="96" t="s">
        <v>205</v>
      </c>
      <c r="G123" s="34">
        <v>10</v>
      </c>
      <c r="H123" s="76" t="s">
        <v>98</v>
      </c>
      <c r="I123" s="171"/>
      <c r="J123" s="117"/>
      <c r="K123" s="36">
        <f t="shared" si="33"/>
        <v>0</v>
      </c>
      <c r="L123" s="37">
        <f t="shared" si="34"/>
        <v>0</v>
      </c>
      <c r="M123" s="38">
        <f t="shared" si="35"/>
        <v>0</v>
      </c>
      <c r="N123" s="116"/>
      <c r="O123" s="153"/>
      <c r="P123" s="179"/>
      <c r="Q123" s="154"/>
    </row>
    <row r="124" spans="1:17" s="17" customFormat="1" ht="13.5">
      <c r="A124" s="130">
        <v>34</v>
      </c>
      <c r="B124" s="102" t="s">
        <v>206</v>
      </c>
      <c r="C124" s="103" t="s">
        <v>152</v>
      </c>
      <c r="D124" s="103" t="s">
        <v>164</v>
      </c>
      <c r="E124" s="105">
        <v>10</v>
      </c>
      <c r="F124" s="96" t="s">
        <v>154</v>
      </c>
      <c r="G124" s="34">
        <v>1200</v>
      </c>
      <c r="H124" s="96" t="s">
        <v>17</v>
      </c>
      <c r="I124" s="175"/>
      <c r="J124" s="117"/>
      <c r="K124" s="36">
        <f t="shared" si="33"/>
        <v>0</v>
      </c>
      <c r="L124" s="37">
        <f t="shared" si="34"/>
        <v>0</v>
      </c>
      <c r="M124" s="38">
        <f t="shared" si="35"/>
        <v>0</v>
      </c>
      <c r="N124" s="155"/>
      <c r="O124" s="144"/>
      <c r="P124" s="180"/>
      <c r="Q124" s="52"/>
    </row>
    <row r="125" spans="1:17" s="17" customFormat="1" ht="13.5">
      <c r="A125" s="130">
        <v>35</v>
      </c>
      <c r="B125" s="102" t="s">
        <v>207</v>
      </c>
      <c r="C125" s="103" t="s">
        <v>208</v>
      </c>
      <c r="D125" s="103" t="s">
        <v>209</v>
      </c>
      <c r="E125" s="105">
        <v>16</v>
      </c>
      <c r="F125" s="96" t="s">
        <v>154</v>
      </c>
      <c r="G125" s="34">
        <v>5</v>
      </c>
      <c r="H125" s="96" t="s">
        <v>17</v>
      </c>
      <c r="I125" s="175"/>
      <c r="J125" s="117"/>
      <c r="K125" s="36">
        <f t="shared" si="33"/>
        <v>0</v>
      </c>
      <c r="L125" s="37">
        <f t="shared" si="34"/>
        <v>0</v>
      </c>
      <c r="M125" s="38">
        <f t="shared" si="35"/>
        <v>0</v>
      </c>
      <c r="N125" s="77"/>
      <c r="O125" s="156"/>
      <c r="P125" s="180"/>
      <c r="Q125" s="52"/>
    </row>
    <row r="126" spans="1:17" s="17" customFormat="1" ht="38.25">
      <c r="A126" s="130">
        <v>36</v>
      </c>
      <c r="B126" s="73" t="s">
        <v>231</v>
      </c>
      <c r="C126" s="74" t="s">
        <v>210</v>
      </c>
      <c r="D126" s="157" t="s">
        <v>57</v>
      </c>
      <c r="E126" s="75">
        <v>300</v>
      </c>
      <c r="F126" s="76" t="s">
        <v>211</v>
      </c>
      <c r="G126" s="34">
        <v>500</v>
      </c>
      <c r="H126" s="76" t="s">
        <v>98</v>
      </c>
      <c r="I126" s="175"/>
      <c r="J126" s="117"/>
      <c r="K126" s="36">
        <f t="shared" si="33"/>
        <v>0</v>
      </c>
      <c r="L126" s="37">
        <f t="shared" si="34"/>
        <v>0</v>
      </c>
      <c r="M126" s="38">
        <f t="shared" si="35"/>
        <v>0</v>
      </c>
      <c r="N126" s="77"/>
      <c r="O126" s="78"/>
      <c r="P126" s="180"/>
      <c r="Q126" s="52"/>
    </row>
    <row r="127" spans="1:17" s="17" customFormat="1" ht="13.5">
      <c r="A127" s="130">
        <v>37</v>
      </c>
      <c r="B127" s="131" t="s">
        <v>212</v>
      </c>
      <c r="C127" s="95" t="s">
        <v>213</v>
      </c>
      <c r="D127" s="95" t="s">
        <v>214</v>
      </c>
      <c r="E127" s="113">
        <v>20</v>
      </c>
      <c r="F127" s="76" t="s">
        <v>19</v>
      </c>
      <c r="G127" s="34">
        <v>13</v>
      </c>
      <c r="H127" s="76" t="s">
        <v>22</v>
      </c>
      <c r="I127" s="169"/>
      <c r="J127" s="117"/>
      <c r="K127" s="36">
        <f t="shared" si="33"/>
        <v>0</v>
      </c>
      <c r="L127" s="37">
        <f t="shared" si="34"/>
        <v>0</v>
      </c>
      <c r="M127" s="38">
        <f t="shared" si="35"/>
        <v>0</v>
      </c>
      <c r="N127" s="116"/>
      <c r="O127" s="114"/>
      <c r="P127" s="179"/>
      <c r="Q127" s="39"/>
    </row>
    <row r="128" spans="1:17" s="17" customFormat="1" ht="13.5">
      <c r="A128" s="130">
        <v>38</v>
      </c>
      <c r="B128" s="102" t="s">
        <v>215</v>
      </c>
      <c r="C128" s="103" t="s">
        <v>152</v>
      </c>
      <c r="D128" s="103" t="s">
        <v>216</v>
      </c>
      <c r="E128" s="105">
        <v>20</v>
      </c>
      <c r="F128" s="96" t="s">
        <v>154</v>
      </c>
      <c r="G128" s="34">
        <v>6</v>
      </c>
      <c r="H128" s="96" t="s">
        <v>17</v>
      </c>
      <c r="I128" s="175"/>
      <c r="J128" s="117"/>
      <c r="K128" s="36">
        <f t="shared" si="33"/>
        <v>0</v>
      </c>
      <c r="L128" s="37">
        <f t="shared" si="34"/>
        <v>0</v>
      </c>
      <c r="M128" s="38">
        <f t="shared" si="35"/>
        <v>0</v>
      </c>
      <c r="N128" s="77"/>
      <c r="O128" s="156"/>
      <c r="P128" s="180"/>
      <c r="Q128" s="52"/>
    </row>
    <row r="129" spans="1:19" s="17" customFormat="1" ht="13.5">
      <c r="A129" s="130">
        <v>39</v>
      </c>
      <c r="B129" s="73" t="s">
        <v>215</v>
      </c>
      <c r="C129" s="74" t="s">
        <v>152</v>
      </c>
      <c r="D129" s="74" t="s">
        <v>217</v>
      </c>
      <c r="E129" s="158">
        <v>20</v>
      </c>
      <c r="F129" s="76" t="s">
        <v>154</v>
      </c>
      <c r="G129" s="113">
        <v>1200</v>
      </c>
      <c r="H129" s="76" t="s">
        <v>17</v>
      </c>
      <c r="I129" s="169"/>
      <c r="J129" s="117"/>
      <c r="K129" s="36">
        <f t="shared" si="33"/>
        <v>0</v>
      </c>
      <c r="L129" s="37">
        <f t="shared" si="34"/>
        <v>0</v>
      </c>
      <c r="M129" s="38">
        <f t="shared" si="35"/>
        <v>0</v>
      </c>
      <c r="N129" s="77"/>
      <c r="O129" s="147"/>
      <c r="P129" s="180"/>
      <c r="Q129" s="52"/>
    </row>
    <row r="130" spans="1:19" s="17" customFormat="1" ht="25.5">
      <c r="A130" s="130">
        <v>40</v>
      </c>
      <c r="B130" s="159" t="s">
        <v>218</v>
      </c>
      <c r="C130" s="116" t="s">
        <v>219</v>
      </c>
      <c r="D130" s="116" t="s">
        <v>220</v>
      </c>
      <c r="E130" s="160">
        <v>1</v>
      </c>
      <c r="F130" s="96" t="s">
        <v>22</v>
      </c>
      <c r="G130" s="34">
        <v>20</v>
      </c>
      <c r="H130" s="96" t="s">
        <v>17</v>
      </c>
      <c r="I130" s="174"/>
      <c r="J130" s="117"/>
      <c r="K130" s="118">
        <f t="shared" si="33"/>
        <v>0</v>
      </c>
      <c r="L130" s="37">
        <f t="shared" si="34"/>
        <v>0</v>
      </c>
      <c r="M130" s="37">
        <f t="shared" si="35"/>
        <v>0</v>
      </c>
      <c r="N130" s="116"/>
      <c r="O130" s="161"/>
      <c r="P130" s="191"/>
      <c r="Q130" s="162"/>
    </row>
    <row r="131" spans="1:19" s="17" customFormat="1" ht="13.5">
      <c r="A131" s="130">
        <v>41</v>
      </c>
      <c r="B131" s="131" t="s">
        <v>221</v>
      </c>
      <c r="C131" s="95" t="s">
        <v>185</v>
      </c>
      <c r="D131" s="95" t="s">
        <v>20</v>
      </c>
      <c r="E131" s="113">
        <v>28</v>
      </c>
      <c r="F131" s="76" t="s">
        <v>19</v>
      </c>
      <c r="G131" s="34">
        <v>20</v>
      </c>
      <c r="H131" s="76" t="s">
        <v>98</v>
      </c>
      <c r="I131" s="169"/>
      <c r="J131" s="117"/>
      <c r="K131" s="36">
        <f t="shared" si="33"/>
        <v>0</v>
      </c>
      <c r="L131" s="37">
        <f t="shared" si="34"/>
        <v>0</v>
      </c>
      <c r="M131" s="38">
        <f t="shared" si="35"/>
        <v>0</v>
      </c>
      <c r="N131" s="116"/>
      <c r="O131" s="114"/>
      <c r="P131" s="179"/>
      <c r="Q131" s="39"/>
    </row>
    <row r="132" spans="1:19" s="17" customFormat="1" ht="13.5">
      <c r="A132" s="130">
        <v>42</v>
      </c>
      <c r="B132" s="73" t="s">
        <v>222</v>
      </c>
      <c r="C132" s="103" t="s">
        <v>186</v>
      </c>
      <c r="D132" s="74" t="s">
        <v>122</v>
      </c>
      <c r="E132" s="75">
        <v>24</v>
      </c>
      <c r="F132" s="76" t="s">
        <v>154</v>
      </c>
      <c r="G132" s="34">
        <v>95</v>
      </c>
      <c r="H132" s="76" t="s">
        <v>17</v>
      </c>
      <c r="I132" s="169"/>
      <c r="J132" s="117"/>
      <c r="K132" s="36">
        <f t="shared" si="33"/>
        <v>0</v>
      </c>
      <c r="L132" s="37">
        <f t="shared" si="34"/>
        <v>0</v>
      </c>
      <c r="M132" s="38">
        <f t="shared" si="35"/>
        <v>0</v>
      </c>
      <c r="N132" s="77"/>
      <c r="O132" s="147"/>
      <c r="P132" s="180"/>
      <c r="Q132" s="52"/>
    </row>
    <row r="133" spans="1:19" s="17" customFormat="1" ht="13.5">
      <c r="A133" s="130">
        <v>43</v>
      </c>
      <c r="B133" s="102" t="s">
        <v>222</v>
      </c>
      <c r="C133" s="103" t="s">
        <v>186</v>
      </c>
      <c r="D133" s="103" t="s">
        <v>123</v>
      </c>
      <c r="E133" s="105">
        <v>30</v>
      </c>
      <c r="F133" s="96" t="s">
        <v>154</v>
      </c>
      <c r="G133" s="34">
        <v>2</v>
      </c>
      <c r="H133" s="96" t="s">
        <v>17</v>
      </c>
      <c r="I133" s="175"/>
      <c r="J133" s="117"/>
      <c r="K133" s="36">
        <f t="shared" si="33"/>
        <v>0</v>
      </c>
      <c r="L133" s="37">
        <f t="shared" si="34"/>
        <v>0</v>
      </c>
      <c r="M133" s="38">
        <f t="shared" si="35"/>
        <v>0</v>
      </c>
      <c r="N133" s="77"/>
      <c r="O133" s="148"/>
      <c r="P133" s="180"/>
      <c r="Q133" s="52"/>
    </row>
    <row r="134" spans="1:19" s="17" customFormat="1" ht="25.5">
      <c r="A134" s="130">
        <v>44</v>
      </c>
      <c r="B134" s="131" t="s">
        <v>223</v>
      </c>
      <c r="C134" s="95" t="s">
        <v>185</v>
      </c>
      <c r="D134" s="95" t="s">
        <v>224</v>
      </c>
      <c r="E134" s="113">
        <v>50</v>
      </c>
      <c r="F134" s="76" t="s">
        <v>19</v>
      </c>
      <c r="G134" s="34">
        <v>5</v>
      </c>
      <c r="H134" s="76" t="s">
        <v>22</v>
      </c>
      <c r="I134" s="169"/>
      <c r="J134" s="117"/>
      <c r="K134" s="36">
        <f t="shared" si="33"/>
        <v>0</v>
      </c>
      <c r="L134" s="37">
        <f t="shared" si="34"/>
        <v>0</v>
      </c>
      <c r="M134" s="38">
        <f t="shared" si="35"/>
        <v>0</v>
      </c>
      <c r="N134" s="116"/>
      <c r="O134" s="114"/>
      <c r="P134" s="179"/>
      <c r="Q134" s="39"/>
    </row>
    <row r="135" spans="1:19" s="17" customFormat="1" ht="25.5">
      <c r="A135" s="130">
        <v>45</v>
      </c>
      <c r="B135" s="140" t="s">
        <v>236</v>
      </c>
      <c r="C135" s="97" t="s">
        <v>225</v>
      </c>
      <c r="D135" s="96" t="s">
        <v>31</v>
      </c>
      <c r="E135" s="34">
        <v>100</v>
      </c>
      <c r="F135" s="96" t="s">
        <v>154</v>
      </c>
      <c r="G135" s="34">
        <v>20</v>
      </c>
      <c r="H135" s="96" t="s">
        <v>17</v>
      </c>
      <c r="I135" s="171"/>
      <c r="J135" s="117"/>
      <c r="K135" s="36">
        <f t="shared" si="33"/>
        <v>0</v>
      </c>
      <c r="L135" s="37">
        <f t="shared" si="34"/>
        <v>0</v>
      </c>
      <c r="M135" s="38">
        <f t="shared" si="35"/>
        <v>0</v>
      </c>
      <c r="N135" s="163"/>
      <c r="O135" s="164"/>
      <c r="P135" s="179"/>
      <c r="Q135" s="39"/>
    </row>
    <row r="136" spans="1:19" s="17" customFormat="1" ht="25.5">
      <c r="A136" s="130">
        <v>46</v>
      </c>
      <c r="B136" s="140" t="s">
        <v>236</v>
      </c>
      <c r="C136" s="97" t="s">
        <v>225</v>
      </c>
      <c r="D136" s="96" t="s">
        <v>20</v>
      </c>
      <c r="E136" s="34">
        <v>30</v>
      </c>
      <c r="F136" s="96" t="s">
        <v>154</v>
      </c>
      <c r="G136" s="34">
        <v>30</v>
      </c>
      <c r="H136" s="96" t="s">
        <v>17</v>
      </c>
      <c r="I136" s="171"/>
      <c r="J136" s="117"/>
      <c r="K136" s="36">
        <f t="shared" si="33"/>
        <v>0</v>
      </c>
      <c r="L136" s="37">
        <f t="shared" si="34"/>
        <v>0</v>
      </c>
      <c r="M136" s="38">
        <f t="shared" si="35"/>
        <v>0</v>
      </c>
      <c r="N136" s="97"/>
      <c r="O136" s="165"/>
      <c r="P136" s="179"/>
      <c r="Q136" s="39"/>
    </row>
    <row r="137" spans="1:19" s="17" customFormat="1" ht="81">
      <c r="A137" s="130">
        <v>47</v>
      </c>
      <c r="B137" s="73" t="s">
        <v>226</v>
      </c>
      <c r="C137" s="74" t="s">
        <v>227</v>
      </c>
      <c r="D137" s="157" t="s">
        <v>57</v>
      </c>
      <c r="E137" s="75">
        <v>40</v>
      </c>
      <c r="F137" s="76" t="s">
        <v>211</v>
      </c>
      <c r="G137" s="34">
        <v>100</v>
      </c>
      <c r="H137" s="76" t="s">
        <v>98</v>
      </c>
      <c r="I137" s="169"/>
      <c r="J137" s="117"/>
      <c r="K137" s="36">
        <f t="shared" si="33"/>
        <v>0</v>
      </c>
      <c r="L137" s="37">
        <f t="shared" si="34"/>
        <v>0</v>
      </c>
      <c r="M137" s="38">
        <f t="shared" si="35"/>
        <v>0</v>
      </c>
      <c r="N137" s="77"/>
      <c r="O137" s="78"/>
      <c r="P137" s="183" t="s">
        <v>234</v>
      </c>
      <c r="Q137" s="52"/>
    </row>
    <row r="138" spans="1:19" s="17" customFormat="1" ht="39" customHeight="1">
      <c r="A138" s="130">
        <v>48</v>
      </c>
      <c r="B138" s="73" t="s">
        <v>228</v>
      </c>
      <c r="C138" s="74" t="s">
        <v>227</v>
      </c>
      <c r="D138" s="157" t="s">
        <v>57</v>
      </c>
      <c r="E138" s="75">
        <v>8</v>
      </c>
      <c r="F138" s="76" t="s">
        <v>211</v>
      </c>
      <c r="G138" s="34">
        <v>50</v>
      </c>
      <c r="H138" s="76" t="s">
        <v>98</v>
      </c>
      <c r="I138" s="169"/>
      <c r="J138" s="117"/>
      <c r="K138" s="36">
        <f t="shared" si="33"/>
        <v>0</v>
      </c>
      <c r="L138" s="37">
        <f t="shared" si="34"/>
        <v>0</v>
      </c>
      <c r="M138" s="38">
        <f t="shared" si="35"/>
        <v>0</v>
      </c>
      <c r="N138" s="77"/>
      <c r="O138" s="78"/>
      <c r="P138" s="180"/>
      <c r="Q138" s="52"/>
    </row>
    <row r="139" spans="1:19" s="17" customFormat="1" ht="14.25" thickBot="1">
      <c r="A139" s="55"/>
      <c r="B139" s="56" t="str">
        <f>"Zadanie "&amp;COUNTIF(C$3:$C139,"=Razem")</f>
        <v>Zadanie 13</v>
      </c>
      <c r="C139" s="57" t="s">
        <v>18</v>
      </c>
      <c r="D139" s="79"/>
      <c r="E139" s="80"/>
      <c r="F139" s="81"/>
      <c r="G139" s="81"/>
      <c r="H139" s="81"/>
      <c r="I139" s="87"/>
      <c r="J139" s="81"/>
      <c r="K139" s="83"/>
      <c r="L139" s="65">
        <f>SUM(L91:L138)</f>
        <v>0</v>
      </c>
      <c r="M139" s="88">
        <f>SUM(M91:M138)</f>
        <v>0</v>
      </c>
      <c r="N139" s="84"/>
      <c r="O139" s="85"/>
      <c r="P139" s="184"/>
      <c r="Q139" s="69"/>
    </row>
    <row r="141" spans="1:19" s="28" customFormat="1">
      <c r="A141" s="122" t="str">
        <f>B143</f>
        <v>Zadanie 14</v>
      </c>
      <c r="B141" s="21"/>
      <c r="C141" s="22"/>
      <c r="D141" s="22"/>
      <c r="E141" s="23"/>
      <c r="F141" s="22"/>
      <c r="G141" s="22"/>
      <c r="H141" s="22"/>
      <c r="I141" s="24"/>
      <c r="J141" s="22"/>
      <c r="K141" s="25"/>
      <c r="L141" s="89"/>
      <c r="M141" s="89"/>
      <c r="N141" s="27"/>
      <c r="O141" s="27"/>
      <c r="P141" s="178"/>
      <c r="Q141" s="176"/>
      <c r="R141" s="124"/>
      <c r="S141" s="124"/>
    </row>
    <row r="142" spans="1:19" s="40" customFormat="1" ht="17.25" thickBot="1">
      <c r="A142" s="130">
        <v>1</v>
      </c>
      <c r="B142" s="131" t="s">
        <v>229</v>
      </c>
      <c r="C142" s="95" t="s">
        <v>152</v>
      </c>
      <c r="D142" s="95" t="s">
        <v>230</v>
      </c>
      <c r="E142" s="113">
        <v>10</v>
      </c>
      <c r="F142" s="76" t="s">
        <v>154</v>
      </c>
      <c r="G142" s="34">
        <v>1600</v>
      </c>
      <c r="H142" s="76" t="s">
        <v>17</v>
      </c>
      <c r="I142" s="169"/>
      <c r="J142" s="117"/>
      <c r="K142" s="36">
        <f>ROUND(I142*(1+J142),2)</f>
        <v>0</v>
      </c>
      <c r="L142" s="38">
        <f>ROUND(G142*I142,2)</f>
        <v>0</v>
      </c>
      <c r="M142" s="38">
        <f>(L142*J142)+L142</f>
        <v>0</v>
      </c>
      <c r="N142" s="97"/>
      <c r="O142" s="39"/>
      <c r="P142" s="179"/>
      <c r="Q142" s="39"/>
      <c r="R142" s="126"/>
      <c r="S142" s="126"/>
    </row>
    <row r="143" spans="1:19" s="17" customFormat="1" ht="15.75" customHeight="1" thickBot="1">
      <c r="A143" s="55"/>
      <c r="B143" s="56" t="str">
        <f>"Zadanie "&amp;COUNTIF(C$3:$C143,"=Razem")</f>
        <v>Zadanie 14</v>
      </c>
      <c r="C143" s="57" t="s">
        <v>18</v>
      </c>
      <c r="D143" s="58"/>
      <c r="E143" s="59"/>
      <c r="F143" s="60"/>
      <c r="G143" s="61"/>
      <c r="H143" s="60"/>
      <c r="I143" s="62"/>
      <c r="J143" s="63"/>
      <c r="K143" s="64"/>
      <c r="L143" s="166">
        <f>SUM(L142)</f>
        <v>0</v>
      </c>
      <c r="M143" s="88">
        <f>SUM(M142)</f>
        <v>0</v>
      </c>
      <c r="N143" s="67"/>
      <c r="O143" s="68"/>
      <c r="P143" s="182"/>
      <c r="Q143" s="69"/>
      <c r="R143" s="126"/>
      <c r="S143" s="126"/>
    </row>
    <row r="146" spans="13:13">
      <c r="M146" s="193" t="s">
        <v>237</v>
      </c>
    </row>
  </sheetData>
  <sortState xmlns:xlrd2="http://schemas.microsoft.com/office/spreadsheetml/2017/richdata2" ref="A474:AQ481">
    <sortCondition ref="B474:B481"/>
  </sortState>
  <dataConsolidate/>
  <mergeCells count="3">
    <mergeCell ref="P45:P46"/>
    <mergeCell ref="P76:P77"/>
    <mergeCell ref="A85:Q85"/>
  </mergeCells>
  <phoneticPr fontId="20" type="noConversion"/>
  <pageMargins left="0.23622047244094491" right="0.23622047244094491" top="0.74803149606299213" bottom="0.74803149606299213" header="0.31496062992125984" footer="0.31496062992125984"/>
  <pageSetup paperSize="9" scale="85" orientation="landscape" blackAndWhite="1" r:id="rId1"/>
  <headerFooter>
    <oddHeader>&amp;L&amp;"Czcionka tekstu podstawowego,Pogrubiony" 49/2024&amp;C&amp;"Czcionka tekstu podstawowego,Pogrubiony"FORMULARZ CENOWY&amp;R&amp;"Czcionka tekstu podstawowego,Pogrubiony"Załącznik nr 2 do SWZ</oddHeader>
    <oddFooter>&amp;CStrona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Zadania</vt:lpstr>
      <vt:lpstr>Zadania!nn</vt:lpstr>
      <vt:lpstr>Zadania!Print_Area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</dc:creator>
  <cp:lastModifiedBy>10 wsk</cp:lastModifiedBy>
  <cp:lastPrinted>2024-03-27T11:04:33Z</cp:lastPrinted>
  <dcterms:created xsi:type="dcterms:W3CDTF">2023-02-17T08:07:13Z</dcterms:created>
  <dcterms:modified xsi:type="dcterms:W3CDTF">2024-05-22T11:06:32Z</dcterms:modified>
</cp:coreProperties>
</file>