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5. Eksploatacja\6. Instalacje elektryczne\6. PRZETARGI ENERGIA\"/>
    </mc:Choice>
  </mc:AlternateContent>
  <bookViews>
    <workbookView xWindow="0" yWindow="0" windowWidth="14430" windowHeight="6060"/>
  </bookViews>
  <sheets>
    <sheet name="B-UAM" sheetId="5" r:id="rId1"/>
    <sheet name="C-UAM" sheetId="2" r:id="rId2"/>
    <sheet name="G-UAM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5" l="1"/>
  <c r="N12" i="4"/>
  <c r="N13" i="4"/>
  <c r="N14" i="4"/>
  <c r="N20" i="4"/>
  <c r="N21" i="4"/>
  <c r="N22" i="4"/>
  <c r="N28" i="4"/>
  <c r="N29" i="4"/>
  <c r="N7" i="4"/>
  <c r="N8" i="2"/>
  <c r="N22" i="2"/>
  <c r="N30" i="2"/>
  <c r="N31" i="2"/>
  <c r="N32" i="2"/>
  <c r="N39" i="2"/>
  <c r="N46" i="2"/>
  <c r="N17" i="5"/>
  <c r="K10" i="4"/>
  <c r="N10" i="4" s="1"/>
  <c r="J8" i="4"/>
  <c r="K8" i="4" s="1"/>
  <c r="N8" i="4" s="1"/>
  <c r="J9" i="4"/>
  <c r="K9" i="4" s="1"/>
  <c r="N9" i="4" s="1"/>
  <c r="J10" i="4"/>
  <c r="J11" i="4"/>
  <c r="K11" i="4" s="1"/>
  <c r="N11" i="4" s="1"/>
  <c r="J12" i="4"/>
  <c r="K12" i="4" s="1"/>
  <c r="J13" i="4"/>
  <c r="K13" i="4" s="1"/>
  <c r="J14" i="4"/>
  <c r="K14" i="4" s="1"/>
  <c r="J15" i="4"/>
  <c r="K15" i="4" s="1"/>
  <c r="N15" i="4" s="1"/>
  <c r="J16" i="4"/>
  <c r="K16" i="4" s="1"/>
  <c r="N16" i="4" s="1"/>
  <c r="J17" i="4"/>
  <c r="K17" i="4" s="1"/>
  <c r="N17" i="4" s="1"/>
  <c r="J18" i="4"/>
  <c r="K18" i="4" s="1"/>
  <c r="N18" i="4" s="1"/>
  <c r="J19" i="4"/>
  <c r="K19" i="4" s="1"/>
  <c r="N19" i="4" s="1"/>
  <c r="J20" i="4"/>
  <c r="K20" i="4" s="1"/>
  <c r="J21" i="4"/>
  <c r="K21" i="4" s="1"/>
  <c r="J22" i="4"/>
  <c r="K22" i="4" s="1"/>
  <c r="J23" i="4"/>
  <c r="K23" i="4" s="1"/>
  <c r="N23" i="4" s="1"/>
  <c r="J24" i="4"/>
  <c r="K24" i="4" s="1"/>
  <c r="N24" i="4" s="1"/>
  <c r="J25" i="4"/>
  <c r="K25" i="4" s="1"/>
  <c r="N25" i="4" s="1"/>
  <c r="J26" i="4"/>
  <c r="K26" i="4" s="1"/>
  <c r="N26" i="4" s="1"/>
  <c r="J27" i="4"/>
  <c r="K27" i="4" s="1"/>
  <c r="N27" i="4" s="1"/>
  <c r="J28" i="4"/>
  <c r="K28" i="4" s="1"/>
  <c r="J29" i="4"/>
  <c r="K29" i="4" s="1"/>
  <c r="J7" i="4"/>
  <c r="K7" i="4" s="1"/>
  <c r="K25" i="2"/>
  <c r="N25" i="2" s="1"/>
  <c r="K26" i="2"/>
  <c r="N26" i="2" s="1"/>
  <c r="K27" i="2"/>
  <c r="N27" i="2" s="1"/>
  <c r="K39" i="2"/>
  <c r="K40" i="2"/>
  <c r="N40" i="2" s="1"/>
  <c r="K47" i="2"/>
  <c r="N47" i="2" s="1"/>
  <c r="K48" i="2"/>
  <c r="N48" i="2" s="1"/>
  <c r="J8" i="2"/>
  <c r="K8" i="2" s="1"/>
  <c r="J9" i="2"/>
  <c r="K9" i="2" s="1"/>
  <c r="N9" i="2" s="1"/>
  <c r="J10" i="2"/>
  <c r="K10" i="2" s="1"/>
  <c r="N10" i="2" s="1"/>
  <c r="J11" i="2"/>
  <c r="K11" i="2" s="1"/>
  <c r="N11" i="2" s="1"/>
  <c r="J12" i="2"/>
  <c r="K12" i="2" s="1"/>
  <c r="N12" i="2" s="1"/>
  <c r="J13" i="2"/>
  <c r="K13" i="2" s="1"/>
  <c r="N13" i="2" s="1"/>
  <c r="J14" i="2"/>
  <c r="K14" i="2" s="1"/>
  <c r="N14" i="2" s="1"/>
  <c r="J15" i="2"/>
  <c r="K15" i="2" s="1"/>
  <c r="N15" i="2" s="1"/>
  <c r="J16" i="2"/>
  <c r="K16" i="2" s="1"/>
  <c r="N16" i="2" s="1"/>
  <c r="J17" i="2"/>
  <c r="K17" i="2" s="1"/>
  <c r="N17" i="2" s="1"/>
  <c r="J18" i="2"/>
  <c r="K18" i="2" s="1"/>
  <c r="N18" i="2" s="1"/>
  <c r="J19" i="2"/>
  <c r="K19" i="2" s="1"/>
  <c r="N19" i="2" s="1"/>
  <c r="J20" i="2"/>
  <c r="K20" i="2" s="1"/>
  <c r="N20" i="2" s="1"/>
  <c r="J21" i="2"/>
  <c r="K21" i="2" s="1"/>
  <c r="N21" i="2" s="1"/>
  <c r="J22" i="2"/>
  <c r="K22" i="2" s="1"/>
  <c r="J23" i="2"/>
  <c r="K23" i="2" s="1"/>
  <c r="N23" i="2" s="1"/>
  <c r="J24" i="2"/>
  <c r="K24" i="2" s="1"/>
  <c r="N24" i="2" s="1"/>
  <c r="J25" i="2"/>
  <c r="J26" i="2"/>
  <c r="J27" i="2"/>
  <c r="J28" i="2"/>
  <c r="K28" i="2" s="1"/>
  <c r="N28" i="2" s="1"/>
  <c r="J29" i="2"/>
  <c r="K29" i="2" s="1"/>
  <c r="N29" i="2" s="1"/>
  <c r="J30" i="2"/>
  <c r="K30" i="2" s="1"/>
  <c r="J31" i="2"/>
  <c r="K31" i="2" s="1"/>
  <c r="J32" i="2"/>
  <c r="K32" i="2" s="1"/>
  <c r="J33" i="2"/>
  <c r="K33" i="2" s="1"/>
  <c r="N33" i="2" s="1"/>
  <c r="J34" i="2"/>
  <c r="K34" i="2" s="1"/>
  <c r="N34" i="2" s="1"/>
  <c r="J35" i="2"/>
  <c r="K35" i="2" s="1"/>
  <c r="N35" i="2" s="1"/>
  <c r="J36" i="2"/>
  <c r="K36" i="2" s="1"/>
  <c r="N36" i="2" s="1"/>
  <c r="J37" i="2"/>
  <c r="K37" i="2" s="1"/>
  <c r="N37" i="2" s="1"/>
  <c r="J38" i="2"/>
  <c r="K38" i="2" s="1"/>
  <c r="N38" i="2" s="1"/>
  <c r="J39" i="2"/>
  <c r="J40" i="2"/>
  <c r="J41" i="2"/>
  <c r="K41" i="2" s="1"/>
  <c r="N41" i="2" s="1"/>
  <c r="J42" i="2"/>
  <c r="K42" i="2" s="1"/>
  <c r="N42" i="2" s="1"/>
  <c r="J43" i="2"/>
  <c r="K43" i="2" s="1"/>
  <c r="N43" i="2" s="1"/>
  <c r="J44" i="2"/>
  <c r="K44" i="2" s="1"/>
  <c r="N44" i="2" s="1"/>
  <c r="J45" i="2"/>
  <c r="K45" i="2" s="1"/>
  <c r="N45" i="2" s="1"/>
  <c r="J46" i="2"/>
  <c r="K46" i="2" s="1"/>
  <c r="J47" i="2"/>
  <c r="J48" i="2"/>
  <c r="J7" i="2"/>
  <c r="K7" i="2" s="1"/>
  <c r="N7" i="2" s="1"/>
  <c r="K16" i="5"/>
  <c r="N16" i="5" s="1"/>
  <c r="K18" i="5"/>
  <c r="N18" i="5" s="1"/>
  <c r="K19" i="5"/>
  <c r="N19" i="5" s="1"/>
  <c r="K22" i="5"/>
  <c r="N22" i="5" s="1"/>
  <c r="K24" i="5"/>
  <c r="N24" i="5" s="1"/>
  <c r="J18" i="5"/>
  <c r="J19" i="5"/>
  <c r="J20" i="5"/>
  <c r="K20" i="5" s="1"/>
  <c r="N20" i="5" s="1"/>
  <c r="J21" i="5"/>
  <c r="K21" i="5" s="1"/>
  <c r="N21" i="5" s="1"/>
  <c r="J22" i="5"/>
  <c r="J23" i="5"/>
  <c r="K23" i="5" s="1"/>
  <c r="N23" i="5" s="1"/>
  <c r="J24" i="5"/>
  <c r="J8" i="5"/>
  <c r="K8" i="5" s="1"/>
  <c r="N8" i="5" s="1"/>
  <c r="J9" i="5"/>
  <c r="K9" i="5" s="1"/>
  <c r="N9" i="5" s="1"/>
  <c r="J10" i="5"/>
  <c r="K10" i="5" s="1"/>
  <c r="N10" i="5" s="1"/>
  <c r="J11" i="5"/>
  <c r="K11" i="5" s="1"/>
  <c r="N11" i="5" s="1"/>
  <c r="J12" i="5"/>
  <c r="K12" i="5" s="1"/>
  <c r="N12" i="5" s="1"/>
  <c r="J13" i="5"/>
  <c r="K13" i="5" s="1"/>
  <c r="N13" i="5" s="1"/>
  <c r="J14" i="5"/>
  <c r="K14" i="5" s="1"/>
  <c r="N14" i="5" s="1"/>
  <c r="J15" i="5"/>
  <c r="K15" i="5" s="1"/>
  <c r="N15" i="5" s="1"/>
  <c r="J16" i="5"/>
  <c r="J7" i="5"/>
  <c r="K7" i="5" s="1"/>
  <c r="N7" i="5" s="1"/>
  <c r="J30" i="4" l="1"/>
  <c r="K30" i="4" s="1"/>
  <c r="J49" i="2"/>
  <c r="J25" i="5"/>
  <c r="K25" i="5" s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7" i="2"/>
  <c r="O8" i="5" l="1"/>
  <c r="O9" i="5"/>
  <c r="O10" i="5"/>
  <c r="O11" i="5"/>
  <c r="O12" i="5"/>
  <c r="O13" i="5"/>
  <c r="O14" i="5"/>
  <c r="O15" i="5"/>
  <c r="O16" i="5"/>
  <c r="O18" i="5"/>
  <c r="O19" i="5"/>
  <c r="O20" i="5"/>
  <c r="O21" i="5"/>
  <c r="O22" i="5"/>
  <c r="O23" i="5"/>
  <c r="O24" i="5"/>
  <c r="O7" i="5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7" i="4"/>
  <c r="I49" i="2" l="1"/>
  <c r="I30" i="4" l="1"/>
  <c r="I25" i="5"/>
  <c r="L25" i="5" l="1"/>
  <c r="N25" i="5"/>
  <c r="G28" i="5" s="1"/>
  <c r="O25" i="5"/>
  <c r="G29" i="5" s="1"/>
  <c r="N30" i="4" l="1"/>
  <c r="G35" i="4" s="1"/>
  <c r="O30" i="4"/>
  <c r="G36" i="4" l="1"/>
  <c r="G38" i="4" s="1"/>
  <c r="L30" i="4"/>
  <c r="K49" i="2" l="1"/>
  <c r="O49" i="2" l="1"/>
  <c r="G62" i="2" s="1"/>
  <c r="N49" i="2"/>
  <c r="G61" i="2" s="1"/>
  <c r="L49" i="2"/>
  <c r="G64" i="2" l="1"/>
</calcChain>
</file>

<file path=xl/sharedStrings.xml><?xml version="1.0" encoding="utf-8"?>
<sst xmlns="http://schemas.openxmlformats.org/spreadsheetml/2006/main" count="708" uniqueCount="474">
  <si>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</si>
  <si>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</si>
  <si>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</si>
  <si>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</si>
  <si>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</si>
  <si>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</si>
  <si>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</si>
  <si>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</si>
  <si>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</si>
  <si>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</si>
  <si>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</si>
  <si>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</si>
  <si>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</si>
  <si>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</si>
  <si>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</si>
  <si>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</si>
  <si>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</si>
  <si>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</si>
  <si>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</si>
  <si>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</si>
  <si>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</si>
  <si>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</si>
  <si>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</si>
  <si>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</si>
  <si>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</si>
  <si>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</si>
  <si>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</si>
  <si>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</si>
  <si>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</si>
  <si>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</si>
  <si>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</si>
  <si>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</si>
  <si>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</si>
  <si>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</si>
  <si>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</si>
  <si>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</si>
  <si>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</si>
  <si>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</si>
  <si>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</si>
  <si>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</si>
  <si>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</si>
  <si>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</si>
  <si>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</si>
  <si>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</si>
  <si>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</si>
  <si>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</si>
  <si>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</si>
  <si>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</si>
  <si>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</si>
  <si>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</si>
  <si>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</si>
  <si>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</si>
  <si>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</si>
  <si>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</si>
  <si>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</si>
  <si>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</si>
  <si>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</si>
  <si>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</si>
  <si>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</si>
  <si>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</si>
  <si>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</si>
  <si>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</si>
  <si>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</si>
  <si>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</si>
  <si>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</si>
  <si>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</si>
  <si>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</si>
  <si>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</si>
  <si>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</si>
  <si>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</si>
  <si>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</si>
  <si>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</si>
  <si>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</si>
  <si>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</si>
  <si>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</si>
  <si>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</si>
  <si>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</si>
  <si>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</si>
  <si>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</si>
  <si>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</si>
  <si>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</si>
  <si>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</si>
  <si>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</si>
  <si>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</si>
  <si>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</si>
  <si>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</si>
  <si>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</si>
  <si>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</si>
  <si>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</si>
  <si>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</si>
  <si>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</si>
  <si>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</si>
  <si>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</si>
  <si>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</si>
  <si>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</si>
  <si>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</si>
  <si>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</si>
  <si>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</si>
  <si>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</si>
  <si>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</si>
  <si>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</si>
  <si>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</si>
  <si>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</si>
  <si>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</si>
  <si>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</si>
  <si>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</si>
  <si>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</si>
  <si>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</si>
  <si>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</si>
  <si>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</si>
  <si>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</si>
  <si>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</si>
  <si>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</si>
  <si>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</si>
  <si>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</si>
  <si>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</si>
  <si>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</si>
  <si>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</si>
  <si>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</si>
  <si>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</si>
  <si>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</si>
  <si>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</si>
  <si>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</si>
  <si>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</si>
  <si>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</si>
  <si>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</si>
  <si>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</si>
  <si>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</si>
  <si>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</si>
  <si>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</si>
  <si>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</si>
  <si>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</si>
  <si>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</si>
  <si>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</si>
  <si>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</si>
  <si>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</si>
  <si>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</si>
  <si>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</si>
  <si>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</si>
  <si>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Collegium Maius</t>
  </si>
  <si>
    <t>ul. Fredry 10, 61-701 Poznań</t>
  </si>
  <si>
    <t>ENEA OPERTATOR Sp. z o.o.</t>
  </si>
  <si>
    <t>B21</t>
  </si>
  <si>
    <t>Coll. Iuridicum Novum                        (Wydział Prawa i Administracji)</t>
  </si>
  <si>
    <t>al. Niepodległości 53, 61-714 Poznań</t>
  </si>
  <si>
    <t>Dom Akademicki Nieszawska</t>
  </si>
  <si>
    <t>ul. Nieszawska 3, 61-021 Poznań</t>
  </si>
  <si>
    <t>Hala Sportowa</t>
  </si>
  <si>
    <t>ul. Zagajnikowa 9, 61-602 Poznań</t>
  </si>
  <si>
    <t>Instytut Akustyki</t>
  </si>
  <si>
    <t>Wydz. Nauk Politycznych i Dziennikarstwa</t>
  </si>
  <si>
    <t>Coll. Biologicum (Wydział Biologii)</t>
  </si>
  <si>
    <t>Wydział Chemii</t>
  </si>
  <si>
    <t>Międzyuczelniane Centrum Nanobiomedyczne</t>
  </si>
  <si>
    <t>Wielkopolskie Centrum Zaawansowanych Technologii</t>
  </si>
  <si>
    <t>K-3588 (budynek B+D)</t>
  </si>
  <si>
    <t>K-3589 (budynek C)</t>
  </si>
  <si>
    <t xml:space="preserve">K-3587 (budynek A)      </t>
  </si>
  <si>
    <t>Wydział Artystyczno-Pedagogiczny</t>
  </si>
  <si>
    <t>ul. Nowy Świat 28-30; Kalisz</t>
  </si>
  <si>
    <t>B23</t>
  </si>
  <si>
    <t>ENERGA OPERATOR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</si>
  <si>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</si>
  <si>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</si>
  <si>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</si>
  <si>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</si>
  <si>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</si>
  <si>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</si>
  <si>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</si>
  <si>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</si>
  <si>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</si>
  <si>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</si>
  <si>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</si>
  <si>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</si>
  <si>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</si>
  <si>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</si>
  <si>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</si>
  <si>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</si>
  <si>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</si>
  <si>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</si>
  <si>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</si>
  <si>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</si>
  <si>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</si>
  <si>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</si>
  <si>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</si>
  <si>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</si>
  <si>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</si>
  <si>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</si>
  <si>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</si>
  <si>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</si>
  <si>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</si>
  <si>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</si>
  <si>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</si>
  <si>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</si>
  <si>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</si>
  <si>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</si>
  <si>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</si>
  <si>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</si>
  <si>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</si>
  <si>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6, 61-614 Poznań</t>
  </si>
  <si>
    <t>ul. Uniwersytetu Poznański. 8, 61-614 Poznań</t>
  </si>
  <si>
    <t>ul. Wszechnicy Piastowskiej 3, 61-614 Poznań</t>
  </si>
  <si>
    <t>ul. Uniwersytetu Poznański. 7, 61-614 Poznań</t>
  </si>
  <si>
    <t>ul. Uniwersytetu Poznański.10, 61-614 Poznań</t>
  </si>
  <si>
    <t>[MWh]</t>
  </si>
  <si>
    <t>Numer WO</t>
  </si>
  <si>
    <t>Numer stacji</t>
  </si>
  <si>
    <t>Zasilanie  stacji</t>
  </si>
  <si>
    <t>Umowy dystrybucji</t>
  </si>
  <si>
    <t>WO-890</t>
  </si>
  <si>
    <t>K-210</t>
  </si>
  <si>
    <t>ZKSN 6181</t>
  </si>
  <si>
    <t>D/I/50/10100255/00002/0</t>
  </si>
  <si>
    <t>WO-310</t>
  </si>
  <si>
    <t>K-766</t>
  </si>
  <si>
    <t>ZKSN 6082</t>
  </si>
  <si>
    <t>D/310-1</t>
  </si>
  <si>
    <t>WO-317</t>
  </si>
  <si>
    <t>K-433/E</t>
  </si>
  <si>
    <t>D/317-1</t>
  </si>
  <si>
    <t>WO-2767</t>
  </si>
  <si>
    <t>K-3026/E    Hala Sport.</t>
  </si>
  <si>
    <t>D/2767-1</t>
  </si>
  <si>
    <t>WO-2393</t>
  </si>
  <si>
    <t>K-3018/E Akustyka</t>
  </si>
  <si>
    <t>WO-2602</t>
  </si>
  <si>
    <t>K-3024/E Politologia</t>
  </si>
  <si>
    <t>D/2602-1</t>
  </si>
  <si>
    <t>WO-2495</t>
  </si>
  <si>
    <t>K-3019/E Biologia</t>
  </si>
  <si>
    <t>D/2495-1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</si>
  <si>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</si>
  <si>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</si>
  <si>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</si>
  <si>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</si>
  <si>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</si>
  <si>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</si>
  <si>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</si>
  <si>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WO-2990</t>
  </si>
  <si>
    <t>K-3600 Historia</t>
  </si>
  <si>
    <t>ZKSN 6149</t>
  </si>
  <si>
    <t>D/I/50/10100255/07990/0</t>
  </si>
  <si>
    <t>WO-2892</t>
  </si>
  <si>
    <t xml:space="preserve">K-3588 </t>
  </si>
  <si>
    <t>ZKSN 6119</t>
  </si>
  <si>
    <t>D/2892-1</t>
  </si>
  <si>
    <t>WO-2893</t>
  </si>
  <si>
    <t>ZKSN 6103</t>
  </si>
  <si>
    <t>D/2893-1</t>
  </si>
  <si>
    <t>WO-2894</t>
  </si>
  <si>
    <t xml:space="preserve">K-3589 </t>
  </si>
  <si>
    <t>D/2894-1</t>
  </si>
  <si>
    <t>WO-2895</t>
  </si>
  <si>
    <t>D/2895-1</t>
  </si>
  <si>
    <t>WO-2896</t>
  </si>
  <si>
    <t xml:space="preserve">K-3587       </t>
  </si>
  <si>
    <t>D/2896-1</t>
  </si>
  <si>
    <t>WO-2897</t>
  </si>
  <si>
    <t>D/2897-1</t>
  </si>
  <si>
    <t>Uniwersytet im. A.Mickiewicza   61-712 Poznań, ul. H. Wieniawskiego 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</si>
  <si>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</si>
  <si>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</si>
  <si>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</si>
  <si>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</si>
  <si>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</si>
  <si>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</si>
  <si>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</si>
  <si>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</si>
  <si>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</si>
  <si>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</si>
  <si>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</si>
  <si>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>WPA KALISZ , 62-800
ul. Nowy Świat 28-30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</si>
  <si>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</si>
  <si>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</si>
  <si>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</si>
  <si>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</si>
  <si>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</si>
  <si>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</si>
  <si>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</si>
  <si>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</si>
  <si>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</si>
  <si>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</si>
  <si>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</si>
  <si>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</si>
  <si>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</si>
  <si>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</si>
  <si>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na lata 2019-2020   37 746 MWh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</si>
  <si>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</si>
  <si>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</si>
  <si>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</si>
  <si>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</si>
  <si>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</si>
  <si>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</si>
  <si>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</si>
  <si>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</si>
  <si>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</si>
  <si>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</si>
  <si>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</si>
  <si>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</si>
  <si>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</si>
  <si>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</si>
  <si>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</si>
  <si>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</si>
  <si>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</si>
  <si>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</si>
  <si>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</si>
  <si>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</si>
  <si>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</si>
  <si>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590310600001367579</t>
  </si>
  <si>
    <t>PPE 590310600001367593</t>
  </si>
  <si>
    <t>PPE 590310600001367609</t>
  </si>
  <si>
    <t>PPE 590310600001367616</t>
  </si>
  <si>
    <t>PPE 590310600001367623</t>
  </si>
  <si>
    <t>PPE 590310600001367647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</si>
  <si>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</si>
  <si>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</si>
  <si>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</si>
  <si>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</si>
  <si>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</si>
  <si>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</si>
  <si>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</si>
  <si>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</si>
  <si>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</si>
  <si>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</si>
  <si>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</si>
  <si>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</si>
  <si>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</si>
  <si>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</si>
  <si>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</si>
  <si>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</si>
  <si>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</si>
  <si>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</si>
  <si>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</si>
  <si>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</si>
  <si>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590310600001253193</t>
  </si>
  <si>
    <t>PPE 590310600001252929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</si>
  <si>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</si>
  <si>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</si>
  <si>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</si>
  <si>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</si>
  <si>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</si>
  <si>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</si>
  <si>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</si>
  <si>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</si>
  <si>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</si>
  <si>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</si>
  <si>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</si>
  <si>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590310600002409483</t>
  </si>
  <si>
    <t>PPE 590310600000730503</t>
  </si>
  <si>
    <t>PPE 590310600001252936</t>
  </si>
  <si>
    <t>PPE 590310600013188889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</si>
  <si>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</si>
  <si>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</si>
  <si>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</si>
  <si>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</si>
  <si>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</si>
  <si>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590310600001252912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</si>
  <si>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</si>
  <si>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</si>
  <si>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</si>
  <si>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</si>
  <si>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</si>
  <si>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</si>
  <si>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</si>
  <si>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</si>
  <si>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</si>
  <si>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 xml:space="preserve">Wydział Historyczny + Akademik Morasko </t>
  </si>
  <si>
    <t>UWAGA: Collegium Historicum i Akadamik</t>
  </si>
  <si>
    <t>716 MWh Historia i 750 MWh Akademik</t>
  </si>
  <si>
    <t>303.0012313</t>
  </si>
  <si>
    <t>PPE 590322429500418859</t>
  </si>
  <si>
    <t>A322056256757</t>
  </si>
  <si>
    <t>Wielkopolskie Centrum Zaawansowanych Technologii, 61-614 Poznań, ul. Uniwersytetu Poznańskiego 10</t>
  </si>
  <si>
    <t>ul. Uniwersytetu Poznańskiego 2, 61-614 Poznań</t>
  </si>
  <si>
    <t>ul. Wszechnicy Piastowskiej 2, 61-614 Poznań</t>
  </si>
  <si>
    <t>PPE 590243841022099578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</si>
  <si>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</si>
  <si>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</si>
  <si>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</si>
  <si>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</si>
  <si>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</si>
  <si>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</si>
  <si>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</si>
  <si>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</si>
  <si>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</si>
  <si>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</si>
  <si>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</si>
  <si>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</si>
  <si>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</si>
  <si>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</si>
  <si>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</si>
  <si>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</si>
  <si>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</si>
  <si>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</si>
  <si>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</si>
  <si>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</si>
  <si>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</si>
  <si>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</si>
  <si>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</si>
  <si>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</si>
  <si>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</si>
  <si>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</si>
  <si>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</si>
  <si>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</si>
  <si>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</si>
  <si>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</si>
  <si>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</si>
  <si>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</si>
  <si>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</si>
  <si>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</si>
  <si>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</si>
  <si>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</si>
  <si>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</si>
  <si>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</si>
  <si>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</si>
  <si>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</si>
  <si>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</si>
  <si>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</si>
  <si>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</si>
  <si>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</si>
  <si>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</si>
  <si>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</si>
  <si>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</si>
  <si>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</si>
  <si>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</si>
  <si>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</si>
  <si>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</si>
  <si>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</si>
  <si>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</si>
  <si>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</si>
  <si>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</si>
  <si>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</si>
  <si>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</si>
  <si>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</si>
  <si>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>WUD/PL0037410011706703/11/2018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</si>
  <si>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</si>
  <si>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</si>
  <si>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</si>
  <si>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</si>
  <si>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</si>
  <si>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</si>
  <si>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</si>
  <si>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</si>
  <si>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</si>
  <si>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</si>
  <si>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</si>
  <si>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ul. Uniwersytetu Poznańskiego 10, 10A</t>
  </si>
  <si>
    <t>ul. Uniwersytetu Poznańskiego 10B, 10D</t>
  </si>
  <si>
    <t>ul. Uniwersytetu Poznańskiego 10C</t>
  </si>
  <si>
    <t>Collegium Badawczo - Dydaktyczne</t>
  </si>
  <si>
    <t>[MWh}</t>
  </si>
  <si>
    <t>Tauron Sprzedaż sp.zo.o.</t>
  </si>
  <si>
    <t>Enea S.A.</t>
  </si>
  <si>
    <t xml:space="preserve">Energa Obrót S.A. </t>
  </si>
  <si>
    <t>Zestawienie obiektów UAM do przetargu na zakup energii elektrycznej w okresie od 1.04.2025 r. do 31.03.2027 r. -
dot. taryfy B (kolejna zmiana sprzedawcy)</t>
  </si>
  <si>
    <t>Zestawienie obiektów UAM do przetargu na zakup energii elektrycznej w okresie od 1.04.2025 r. do 31.03.2027 r. - 
dot. taryfy C (kolejna zmiana Sprzedawcy)</t>
  </si>
  <si>
    <t>Zestawienie obiektów UAM do przetargu na zakup energii elektrycznej w okresie od 1.04.2025r. do 31.03.2027r. - 
dot. taryfy G  (kolejna zmiana sprzedawcy)</t>
  </si>
  <si>
    <t>suma na 24 miesięcy</t>
  </si>
  <si>
    <t>suma na 24 miesięcy:</t>
  </si>
  <si>
    <t>2023             [kWh]</t>
  </si>
  <si>
    <t>Szacowane zużycie w okresie 01.04.2025-31.03.2026</t>
  </si>
  <si>
    <t>Szacowane zużycie w okresie 01.04.2025-31.03.2027</t>
  </si>
  <si>
    <t xml:space="preserve">Łącznie na 12 miesięcy 2025/2026:   </t>
  </si>
  <si>
    <t xml:space="preserve">Łącznie na 12 miesiące 2026/2027:   </t>
  </si>
  <si>
    <t>Szacowane zużycie w okresie 01.04.2026-31.03.2027</t>
  </si>
  <si>
    <t xml:space="preserve">Łącznie na 12 miesięcy 2025/2026: </t>
  </si>
  <si>
    <t>Łącznie na 12 miesięcy 2025/2026:</t>
  </si>
  <si>
    <t xml:space="preserve">Łącznie na 12 miesiące2026/2027:   </t>
  </si>
  <si>
    <t>WYKAZ OBIEKTÓW UNIWERSYTETU IM. ADAMA MICKIEWICZA W POZNANIU TARYFA G</t>
  </si>
  <si>
    <t xml:space="preserve">Załacznik nr 2.3 do SWZ </t>
  </si>
  <si>
    <t>Załacznik nr 2.2 do SWZ</t>
  </si>
  <si>
    <t>WYKAZ OBIEKTÓW UNIWERSYTETU IM. ADAMA MICKIEWICZA POZNANIU TARYFA C</t>
  </si>
  <si>
    <t>Załacznik nr 2.1 do SWZ</t>
  </si>
  <si>
    <t>WYKAZ OBIEKTÓW UNIWERSYTETU IM. ADAMA MICKIEWICZA W POZNANIU TARYFA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</si>
</sst>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8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8" fillId="5" borderId="1" xfId="0" applyFont="1" applyFill="1" applyBorder="1"/>
    <xf numFmtId="0" fontId="0" fillId="5" borderId="1" xfId="0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0" fillId="9" borderId="0" xfId="0" applyFill="1"/>
    <xf numFmtId="0" fontId="8" fillId="0" borderId="0" xfId="0" applyFont="1"/>
    <xf numFmtId="0" fontId="8" fillId="2" borderId="4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wrapText="1"/>
    </xf>
    <xf numFmtId="0" fontId="10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8" borderId="0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/>
    </xf>
    <xf numFmtId="0" fontId="8" fillId="11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center" vertical="center"/>
    </xf>
    <xf numFmtId="0" fontId="10" fillId="9" borderId="0" xfId="0" applyFont="1" applyFill="1"/>
    <xf numFmtId="0" fontId="4" fillId="9" borderId="0" xfId="0" applyFont="1" applyFill="1" applyBorder="1" applyAlignment="1"/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0" fillId="8" borderId="1" xfId="0" applyFill="1" applyBorder="1"/>
    <xf numFmtId="0" fontId="0" fillId="16" borderId="1" xfId="0" applyFill="1" applyBorder="1" applyAlignment="1">
      <alignment horizontal="left" vertical="center"/>
    </xf>
    <xf numFmtId="0" fontId="0" fillId="16" borderId="1" xfId="0" applyFill="1" applyBorder="1"/>
    <xf numFmtId="0" fontId="0" fillId="3" borderId="1" xfId="0" applyFill="1" applyBorder="1" applyAlignment="1">
      <alignment horizontal="center"/>
    </xf>
    <xf numFmtId="0" fontId="0" fillId="14" borderId="1" xfId="0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/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4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4" fillId="1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" borderId="1" xfId="3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/>
    </xf>
    <xf numFmtId="1" fontId="5" fillId="12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/>
    <xf numFmtId="0" fontId="10" fillId="0" borderId="0" xfId="0" applyFont="1" applyAlignment="1">
      <alignment vertical="center"/>
    </xf>
    <xf numFmtId="0" fontId="9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3" fontId="9" fillId="9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1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0" fontId="9" fillId="0" borderId="0" xfId="0" applyFont="1" applyFill="1"/>
    <xf numFmtId="3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9" borderId="1" xfId="0" applyFont="1" applyFill="1" applyBorder="1" applyAlignment="1"/>
    <xf numFmtId="3" fontId="10" fillId="9" borderId="1" xfId="0" applyNumberFormat="1" applyFont="1" applyFill="1" applyBorder="1" applyAlignment="1">
      <alignment horizontal="center"/>
    </xf>
    <xf numFmtId="0" fontId="10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wrapText="1"/>
    </xf>
    <xf numFmtId="0" fontId="11" fillId="14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/>
    <xf numFmtId="0" fontId="11" fillId="7" borderId="1" xfId="0" applyFont="1" applyFill="1" applyBorder="1" applyAlignment="1">
      <alignment vertical="center"/>
    </xf>
    <xf numFmtId="0" fontId="20" fillId="5" borderId="1" xfId="0" applyFont="1" applyFill="1" applyBorder="1"/>
    <xf numFmtId="0" fontId="11" fillId="0" borderId="1" xfId="0" applyFont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20" fillId="14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/>
    <xf numFmtId="0" fontId="20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/>
    </xf>
    <xf numFmtId="0" fontId="11" fillId="11" borderId="1" xfId="0" applyFont="1" applyFill="1" applyBorder="1"/>
    <xf numFmtId="0" fontId="2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3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3" fontId="5" fillId="12" borderId="1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9" borderId="1" xfId="0" applyFont="1" applyFill="1" applyBorder="1" applyAlignment="1">
      <alignment horizontal="center" vertical="center"/>
    </xf>
    <xf numFmtId="0" fontId="0" fillId="0" borderId="8" xfId="0" applyBorder="1"/>
    <xf numFmtId="0" fontId="0" fillId="14" borderId="8" xfId="0" applyFill="1" applyBorder="1" applyAlignment="1">
      <alignment wrapText="1"/>
    </xf>
    <xf numFmtId="0" fontId="0" fillId="15" borderId="8" xfId="0" applyFill="1" applyBorder="1" applyAlignment="1">
      <alignment wrapText="1"/>
    </xf>
    <xf numFmtId="0" fontId="0" fillId="13" borderId="8" xfId="0" applyFill="1" applyBorder="1" applyAlignment="1">
      <alignment wrapText="1"/>
    </xf>
    <xf numFmtId="0" fontId="0" fillId="16" borderId="8" xfId="0" applyFill="1" applyBorder="1" applyAlignment="1">
      <alignment wrapText="1"/>
    </xf>
    <xf numFmtId="0" fontId="0" fillId="8" borderId="8" xfId="0" applyFill="1" applyBorder="1"/>
    <xf numFmtId="0" fontId="0" fillId="3" borderId="8" xfId="0" applyFill="1" applyBorder="1"/>
    <xf numFmtId="0" fontId="0" fillId="17" borderId="8" xfId="0" applyFill="1" applyBorder="1"/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2" fontId="8" fillId="2" borderId="1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 vertical="center" wrapText="1"/>
    </xf>
    <xf numFmtId="2" fontId="7" fillId="2" borderId="1" xfId="3" applyNumberFormat="1" applyFont="1" applyFill="1" applyBorder="1" applyAlignment="1">
      <alignment horizontal="center" vertical="center"/>
    </xf>
    <xf numFmtId="0" fontId="9" fillId="2" borderId="0" xfId="0" applyFont="1" applyFill="1"/>
    <xf numFmtId="3" fontId="6" fillId="0" borderId="0" xfId="0" applyNumberFormat="1" applyFont="1" applyFill="1" applyBorder="1" applyAlignment="1"/>
    <xf numFmtId="3" fontId="8" fillId="0" borderId="0" xfId="0" applyNumberFormat="1" applyFont="1"/>
    <xf numFmtId="3" fontId="6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" fontId="5" fillId="12" borderId="2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 wrapText="1"/>
    </xf>
    <xf numFmtId="4" fontId="5" fillId="12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10" fillId="9" borderId="2" xfId="0" applyNumberFormat="1" applyFont="1" applyFill="1" applyBorder="1" applyAlignment="1">
      <alignment horizontal="center"/>
    </xf>
    <xf numFmtId="4" fontId="4" fillId="9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9" fillId="9" borderId="2" xfId="0" applyNumberFormat="1" applyFont="1" applyFill="1" applyBorder="1" applyAlignment="1">
      <alignment horizont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10" fillId="9" borderId="0" xfId="0" applyFont="1" applyFill="1" applyAlignment="1"/>
    <xf numFmtId="0" fontId="10" fillId="2" borderId="3" xfId="0" applyFont="1" applyFill="1" applyBorder="1" applyAlignment="1">
      <alignment horizontal="center" vertical="center" wrapText="1"/>
    </xf>
    <xf numFmtId="4" fontId="10" fillId="9" borderId="0" xfId="0" applyNumberFormat="1" applyFont="1" applyFill="1"/>
    <xf numFmtId="4" fontId="4" fillId="9" borderId="0" xfId="0" applyNumberFormat="1" applyFont="1" applyFill="1" applyBorder="1" applyAlignment="1"/>
    <xf numFmtId="4" fontId="10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textRotation="90" wrapText="1"/>
    </xf>
    <xf numFmtId="0" fontId="9" fillId="8" borderId="2" xfId="0" applyFont="1" applyFill="1" applyBorder="1" applyAlignment="1">
      <alignment horizontal="center" vertical="center" textRotation="90" wrapText="1"/>
    </xf>
    <xf numFmtId="0" fontId="9" fillId="12" borderId="4" xfId="0" applyFont="1" applyFill="1" applyBorder="1" applyAlignment="1">
      <alignment horizontal="center" vertical="center" textRotation="90" wrapText="1"/>
    </xf>
    <xf numFmtId="0" fontId="9" fillId="12" borderId="3" xfId="0" applyFont="1" applyFill="1" applyBorder="1" applyAlignment="1">
      <alignment horizontal="center" vertical="center" textRotation="90" wrapText="1"/>
    </xf>
    <xf numFmtId="0" fontId="9" fillId="12" borderId="2" xfId="0" applyFont="1" applyFill="1" applyBorder="1" applyAlignment="1">
      <alignment horizontal="center" vertical="center" textRotation="90" wrapText="1"/>
    </xf>
    <xf numFmtId="0" fontId="9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textRotation="90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14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32"/>
  <sheetViews>
    <sheetView tabSelected="1" topLeftCell="D4" zoomScale="75" zoomScaleNormal="75" workbookViewId="0">
      <selection activeCell="P36" sqref="P36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customWidth="1"/>
    <col min="6" max="6" width="11.7109375" customWidth="1"/>
    <col min="7" max="7" width="10.140625" customWidth="1"/>
    <col min="8" max="8" width="12.7109375" customWidth="1"/>
    <col min="9" max="9" width="14.5703125" style="48" hidden="1" customWidth="1"/>
    <col min="10" max="10" width="14.5703125" style="48" customWidth="1"/>
    <col min="11" max="11" width="11.85546875" customWidth="1"/>
    <col min="12" max="12" width="11.85546875" hidden="1" customWidth="1"/>
    <col min="13" max="13" width="9.42578125" style="104" customWidth="1"/>
    <col min="14" max="14" width="16.85546875" style="225" customWidth="1"/>
    <col min="15" max="15" width="17" style="104" customWidth="1"/>
    <col min="16" max="16" width="27.140625" customWidth="1"/>
    <col min="17" max="17" width="9.140625" hidden="1" customWidth="1"/>
    <col min="18" max="18" width="17" style="91" hidden="1" customWidth="1"/>
    <col min="19" max="19" width="20.28515625" style="91" hidden="1" customWidth="1"/>
    <col min="20" max="20" width="17.42578125" style="91" hidden="1" customWidth="1"/>
    <col min="21" max="21" width="37.140625" style="91" customWidth="1"/>
    <col min="22" max="22" width="41.5703125" customWidth="1"/>
  </cols>
  <sheetData>
    <row r="1" spans="2:22" x14ac:dyDescent="0.25">
      <c r="B1" s="262" t="s">
        <v>472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</row>
    <row r="2" spans="2:22" x14ac:dyDescent="0.25">
      <c r="B2" s="262" t="s">
        <v>473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</row>
    <row r="3" spans="2:22" x14ac:dyDescent="0.25">
      <c r="D3" s="128"/>
      <c r="E3" s="128"/>
      <c r="F3" s="128"/>
      <c r="G3" s="128"/>
      <c r="H3" s="128"/>
      <c r="P3" s="40"/>
    </row>
    <row r="4" spans="2:22" ht="15.75" customHeight="1" x14ac:dyDescent="0.25">
      <c r="B4" s="263" t="s">
        <v>454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</row>
    <row r="5" spans="2:22" ht="22.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</row>
    <row r="6" spans="2:22" ht="63.75" customHeight="1" x14ac:dyDescent="0.25">
      <c r="B6" s="55" t="s">
        <v>0</v>
      </c>
      <c r="C6" s="55" t="s">
        <v>1</v>
      </c>
      <c r="D6" s="55" t="s">
        <v>136</v>
      </c>
      <c r="E6" s="62" t="s">
        <v>90</v>
      </c>
      <c r="F6" s="55" t="s">
        <v>80</v>
      </c>
      <c r="G6" s="55" t="s">
        <v>3</v>
      </c>
      <c r="H6" s="55" t="s">
        <v>4</v>
      </c>
      <c r="I6" s="161" t="s">
        <v>459</v>
      </c>
      <c r="J6" s="161" t="s">
        <v>459</v>
      </c>
      <c r="K6" s="108" t="s">
        <v>137</v>
      </c>
      <c r="L6" s="108" t="s">
        <v>376</v>
      </c>
      <c r="M6" s="105" t="s">
        <v>138</v>
      </c>
      <c r="N6" s="227" t="s">
        <v>460</v>
      </c>
      <c r="O6" s="227" t="s">
        <v>461</v>
      </c>
      <c r="P6" s="61" t="s">
        <v>89</v>
      </c>
      <c r="R6" s="90" t="s">
        <v>205</v>
      </c>
      <c r="S6" s="89" t="s">
        <v>206</v>
      </c>
      <c r="T6" s="89" t="s">
        <v>207</v>
      </c>
      <c r="U6" s="89" t="s">
        <v>208</v>
      </c>
      <c r="V6" s="89" t="s">
        <v>436</v>
      </c>
    </row>
    <row r="7" spans="2:22" ht="30" customHeight="1" x14ac:dyDescent="0.25">
      <c r="B7" s="57" t="s">
        <v>5</v>
      </c>
      <c r="C7" s="68" t="s">
        <v>139</v>
      </c>
      <c r="D7" s="68" t="s">
        <v>140</v>
      </c>
      <c r="E7" s="265" t="s">
        <v>259</v>
      </c>
      <c r="F7" s="268" t="s">
        <v>141</v>
      </c>
      <c r="G7" s="57" t="s">
        <v>142</v>
      </c>
      <c r="H7" s="194">
        <v>4944826</v>
      </c>
      <c r="I7" s="240">
        <v>381696</v>
      </c>
      <c r="J7" s="249">
        <f>I7*1.05</f>
        <v>400780.79999999999</v>
      </c>
      <c r="K7" s="242">
        <f>J7/1000</f>
        <v>400.7808</v>
      </c>
      <c r="L7" s="206"/>
      <c r="M7" s="200">
        <v>250</v>
      </c>
      <c r="N7" s="235">
        <f>K7</f>
        <v>400.7808</v>
      </c>
      <c r="O7" s="235">
        <f>K7</f>
        <v>400.7808</v>
      </c>
      <c r="P7" s="164" t="s">
        <v>350</v>
      </c>
      <c r="R7" s="80" t="s">
        <v>209</v>
      </c>
      <c r="S7" s="79" t="s">
        <v>210</v>
      </c>
      <c r="T7" s="79" t="s">
        <v>211</v>
      </c>
      <c r="U7" s="99" t="s">
        <v>212</v>
      </c>
      <c r="V7" s="259" t="s">
        <v>437</v>
      </c>
    </row>
    <row r="8" spans="2:22" s="48" customFormat="1" ht="30" x14ac:dyDescent="0.25">
      <c r="B8" s="55" t="s">
        <v>9</v>
      </c>
      <c r="C8" s="7" t="s">
        <v>143</v>
      </c>
      <c r="D8" s="8" t="s">
        <v>144</v>
      </c>
      <c r="E8" s="266"/>
      <c r="F8" s="269"/>
      <c r="G8" s="16" t="s">
        <v>142</v>
      </c>
      <c r="H8" s="185">
        <v>40796975</v>
      </c>
      <c r="I8" s="240">
        <v>613035</v>
      </c>
      <c r="J8" s="249">
        <f t="shared" ref="J8:J24" si="0">I8*1.05</f>
        <v>643686.75</v>
      </c>
      <c r="K8" s="242">
        <f t="shared" ref="K8:K25" si="1">J8/1000</f>
        <v>643.68674999999996</v>
      </c>
      <c r="L8" s="206"/>
      <c r="M8" s="201">
        <v>260</v>
      </c>
      <c r="N8" s="235">
        <f t="shared" ref="N8:N24" si="2">K8</f>
        <v>643.68674999999996</v>
      </c>
      <c r="O8" s="235">
        <f t="shared" ref="O8:O24" si="3">K8</f>
        <v>643.68674999999996</v>
      </c>
      <c r="P8" s="164" t="s">
        <v>336</v>
      </c>
      <c r="R8" s="101" t="s">
        <v>213</v>
      </c>
      <c r="S8" s="98" t="s">
        <v>214</v>
      </c>
      <c r="T8" s="98" t="s">
        <v>215</v>
      </c>
      <c r="U8" s="99" t="s">
        <v>216</v>
      </c>
      <c r="V8" s="260"/>
    </row>
    <row r="9" spans="2:22" s="48" customFormat="1" x14ac:dyDescent="0.25">
      <c r="B9" s="55" t="s">
        <v>12</v>
      </c>
      <c r="C9" s="8" t="s">
        <v>145</v>
      </c>
      <c r="D9" s="8" t="s">
        <v>146</v>
      </c>
      <c r="E9" s="266"/>
      <c r="F9" s="269"/>
      <c r="G9" s="16" t="s">
        <v>142</v>
      </c>
      <c r="H9" s="180">
        <v>53500822</v>
      </c>
      <c r="I9" s="240">
        <v>287785</v>
      </c>
      <c r="J9" s="249">
        <f t="shared" si="0"/>
        <v>302174.25</v>
      </c>
      <c r="K9" s="242">
        <f t="shared" si="1"/>
        <v>302.17424999999997</v>
      </c>
      <c r="L9" s="206"/>
      <c r="M9" s="202">
        <v>100</v>
      </c>
      <c r="N9" s="235">
        <f t="shared" si="2"/>
        <v>302.17424999999997</v>
      </c>
      <c r="O9" s="235">
        <f t="shared" si="3"/>
        <v>302.17424999999997</v>
      </c>
      <c r="P9" s="164" t="s">
        <v>356</v>
      </c>
      <c r="R9" s="101" t="s">
        <v>217</v>
      </c>
      <c r="S9" s="98" t="s">
        <v>218</v>
      </c>
      <c r="T9" s="102"/>
      <c r="U9" s="99" t="s">
        <v>219</v>
      </c>
      <c r="V9" s="260"/>
    </row>
    <row r="10" spans="2:22" s="48" customFormat="1" x14ac:dyDescent="0.25">
      <c r="B10" s="55" t="s">
        <v>15</v>
      </c>
      <c r="C10" s="49" t="s">
        <v>147</v>
      </c>
      <c r="D10" s="49" t="s">
        <v>148</v>
      </c>
      <c r="E10" s="266"/>
      <c r="F10" s="269"/>
      <c r="G10" s="50" t="s">
        <v>142</v>
      </c>
      <c r="H10" s="188">
        <v>53500823</v>
      </c>
      <c r="I10" s="240">
        <v>769070</v>
      </c>
      <c r="J10" s="249">
        <f t="shared" si="0"/>
        <v>807523.5</v>
      </c>
      <c r="K10" s="242">
        <f t="shared" si="1"/>
        <v>807.52350000000001</v>
      </c>
      <c r="L10" s="206"/>
      <c r="M10" s="203">
        <v>286</v>
      </c>
      <c r="N10" s="235">
        <f t="shared" si="2"/>
        <v>807.52350000000001</v>
      </c>
      <c r="O10" s="235">
        <f t="shared" si="3"/>
        <v>807.52350000000001</v>
      </c>
      <c r="P10" s="164" t="s">
        <v>335</v>
      </c>
      <c r="R10" s="101" t="s">
        <v>220</v>
      </c>
      <c r="S10" s="98" t="s">
        <v>221</v>
      </c>
      <c r="T10" s="102"/>
      <c r="U10" s="99" t="s">
        <v>222</v>
      </c>
      <c r="V10" s="260"/>
    </row>
    <row r="11" spans="2:22" s="48" customFormat="1" ht="40.5" customHeight="1" x14ac:dyDescent="0.25">
      <c r="B11" s="55" t="s">
        <v>18</v>
      </c>
      <c r="C11" s="7" t="s">
        <v>149</v>
      </c>
      <c r="D11" s="7" t="s">
        <v>197</v>
      </c>
      <c r="E11" s="266"/>
      <c r="F11" s="269"/>
      <c r="G11" s="16" t="s">
        <v>142</v>
      </c>
      <c r="H11" s="180">
        <v>53500567</v>
      </c>
      <c r="I11" s="240">
        <v>493673</v>
      </c>
      <c r="J11" s="249">
        <f t="shared" si="0"/>
        <v>518356.65</v>
      </c>
      <c r="K11" s="242">
        <f t="shared" si="1"/>
        <v>518.35665000000006</v>
      </c>
      <c r="L11" s="206"/>
      <c r="M11" s="202">
        <v>220</v>
      </c>
      <c r="N11" s="235">
        <f t="shared" si="2"/>
        <v>518.35665000000006</v>
      </c>
      <c r="O11" s="235">
        <f t="shared" si="3"/>
        <v>518.35665000000006</v>
      </c>
      <c r="P11" s="164" t="s">
        <v>358</v>
      </c>
      <c r="R11" s="101" t="s">
        <v>223</v>
      </c>
      <c r="S11" s="98" t="s">
        <v>224</v>
      </c>
      <c r="T11" s="102"/>
      <c r="U11" s="99" t="s">
        <v>196</v>
      </c>
      <c r="V11" s="260"/>
    </row>
    <row r="12" spans="2:22" s="48" customFormat="1" ht="40.5" customHeight="1" x14ac:dyDescent="0.25">
      <c r="B12" s="55" t="s">
        <v>21</v>
      </c>
      <c r="C12" s="7" t="s">
        <v>150</v>
      </c>
      <c r="D12" s="7" t="s">
        <v>198</v>
      </c>
      <c r="E12" s="266"/>
      <c r="F12" s="269"/>
      <c r="G12" s="16" t="s">
        <v>142</v>
      </c>
      <c r="H12" s="187">
        <v>53500825</v>
      </c>
      <c r="I12" s="240">
        <v>1355073</v>
      </c>
      <c r="J12" s="249">
        <f t="shared" si="0"/>
        <v>1422826.6500000001</v>
      </c>
      <c r="K12" s="242">
        <f t="shared" si="1"/>
        <v>1422.8266500000002</v>
      </c>
      <c r="L12" s="206"/>
      <c r="M12" s="202">
        <v>350</v>
      </c>
      <c r="N12" s="235">
        <f t="shared" si="2"/>
        <v>1422.8266500000002</v>
      </c>
      <c r="O12" s="235">
        <f t="shared" si="3"/>
        <v>1422.8266500000002</v>
      </c>
      <c r="P12" s="164" t="s">
        <v>349</v>
      </c>
      <c r="R12" s="101" t="s">
        <v>225</v>
      </c>
      <c r="S12" s="98" t="s">
        <v>226</v>
      </c>
      <c r="T12" s="102"/>
      <c r="U12" s="99" t="s">
        <v>227</v>
      </c>
      <c r="V12" s="260"/>
    </row>
    <row r="13" spans="2:22" s="48" customFormat="1" ht="40.5" customHeight="1" x14ac:dyDescent="0.25">
      <c r="B13" s="55" t="s">
        <v>23</v>
      </c>
      <c r="C13" s="7" t="s">
        <v>151</v>
      </c>
      <c r="D13" s="7" t="s">
        <v>199</v>
      </c>
      <c r="E13" s="266"/>
      <c r="F13" s="269"/>
      <c r="G13" s="16" t="s">
        <v>142</v>
      </c>
      <c r="H13" s="187">
        <v>50280442</v>
      </c>
      <c r="I13" s="240">
        <v>3322376</v>
      </c>
      <c r="J13" s="249">
        <f t="shared" si="0"/>
        <v>3488494.8000000003</v>
      </c>
      <c r="K13" s="242">
        <f t="shared" si="1"/>
        <v>3488.4948000000004</v>
      </c>
      <c r="L13" s="206"/>
      <c r="M13" s="202">
        <v>800</v>
      </c>
      <c r="N13" s="235">
        <f t="shared" si="2"/>
        <v>3488.4948000000004</v>
      </c>
      <c r="O13" s="235">
        <f t="shared" si="3"/>
        <v>3488.4948000000004</v>
      </c>
      <c r="P13" s="175" t="s">
        <v>334</v>
      </c>
      <c r="R13" s="101" t="s">
        <v>228</v>
      </c>
      <c r="S13" s="98" t="s">
        <v>229</v>
      </c>
      <c r="T13" s="102"/>
      <c r="U13" s="99" t="s">
        <v>230</v>
      </c>
      <c r="V13" s="260"/>
    </row>
    <row r="14" spans="2:22" s="48" customFormat="1" ht="40.5" customHeight="1" x14ac:dyDescent="0.25">
      <c r="B14" s="55" t="s">
        <v>26</v>
      </c>
      <c r="C14" s="8" t="s">
        <v>152</v>
      </c>
      <c r="D14" s="7" t="s">
        <v>200</v>
      </c>
      <c r="E14" s="266"/>
      <c r="F14" s="269"/>
      <c r="G14" s="16" t="s">
        <v>142</v>
      </c>
      <c r="H14" s="180">
        <v>53500824</v>
      </c>
      <c r="I14" s="240">
        <v>2385990</v>
      </c>
      <c r="J14" s="249">
        <f t="shared" si="0"/>
        <v>2505289.5</v>
      </c>
      <c r="K14" s="242">
        <f t="shared" si="1"/>
        <v>2505.2894999999999</v>
      </c>
      <c r="L14" s="206"/>
      <c r="M14" s="202">
        <v>600</v>
      </c>
      <c r="N14" s="235">
        <f t="shared" si="2"/>
        <v>2505.2894999999999</v>
      </c>
      <c r="O14" s="235">
        <f t="shared" si="3"/>
        <v>2505.2894999999999</v>
      </c>
      <c r="P14" s="164" t="s">
        <v>337</v>
      </c>
      <c r="R14" s="101" t="s">
        <v>231</v>
      </c>
      <c r="S14" s="98" t="s">
        <v>232</v>
      </c>
      <c r="T14" s="102"/>
      <c r="U14" s="99" t="s">
        <v>233</v>
      </c>
      <c r="V14" s="260"/>
    </row>
    <row r="15" spans="2:22" s="48" customFormat="1" ht="40.5" customHeight="1" x14ac:dyDescent="0.25">
      <c r="B15" s="55" t="s">
        <v>28</v>
      </c>
      <c r="C15" s="7" t="s">
        <v>153</v>
      </c>
      <c r="D15" s="7" t="s">
        <v>201</v>
      </c>
      <c r="E15" s="266"/>
      <c r="F15" s="269"/>
      <c r="G15" s="16" t="s">
        <v>142</v>
      </c>
      <c r="H15" s="180">
        <v>53501369</v>
      </c>
      <c r="I15" s="240">
        <v>1425680</v>
      </c>
      <c r="J15" s="249">
        <f t="shared" si="0"/>
        <v>1496964</v>
      </c>
      <c r="K15" s="242">
        <f t="shared" si="1"/>
        <v>1496.9639999999999</v>
      </c>
      <c r="L15" s="206"/>
      <c r="M15" s="202">
        <v>350</v>
      </c>
      <c r="N15" s="235">
        <f t="shared" si="2"/>
        <v>1496.9639999999999</v>
      </c>
      <c r="O15" s="235">
        <f t="shared" si="3"/>
        <v>1496.9639999999999</v>
      </c>
      <c r="P15" s="166" t="s">
        <v>355</v>
      </c>
      <c r="R15" s="101" t="s">
        <v>234</v>
      </c>
      <c r="S15" s="98" t="s">
        <v>235</v>
      </c>
      <c r="T15" s="98" t="s">
        <v>236</v>
      </c>
      <c r="U15" s="99" t="s">
        <v>237</v>
      </c>
      <c r="V15" s="260"/>
    </row>
    <row r="16" spans="2:22" s="48" customFormat="1" ht="40.5" customHeight="1" x14ac:dyDescent="0.25">
      <c r="B16" s="55" t="s">
        <v>31</v>
      </c>
      <c r="C16" s="7" t="s">
        <v>366</v>
      </c>
      <c r="D16" s="7" t="s">
        <v>202</v>
      </c>
      <c r="E16" s="267"/>
      <c r="F16" s="269"/>
      <c r="G16" s="16" t="s">
        <v>142</v>
      </c>
      <c r="H16" s="180">
        <v>3250022612</v>
      </c>
      <c r="I16" s="240">
        <v>700826</v>
      </c>
      <c r="J16" s="249">
        <f t="shared" si="0"/>
        <v>735867.3</v>
      </c>
      <c r="K16" s="242">
        <f t="shared" si="1"/>
        <v>735.8673</v>
      </c>
      <c r="L16" s="206"/>
      <c r="M16" s="202">
        <v>260</v>
      </c>
      <c r="N16" s="235">
        <f t="shared" si="2"/>
        <v>735.8673</v>
      </c>
      <c r="O16" s="235">
        <f t="shared" si="3"/>
        <v>735.8673</v>
      </c>
      <c r="P16" s="164" t="s">
        <v>347</v>
      </c>
      <c r="R16" s="101" t="s">
        <v>238</v>
      </c>
      <c r="S16" s="98" t="s">
        <v>239</v>
      </c>
      <c r="T16" s="98" t="s">
        <v>240</v>
      </c>
      <c r="U16" s="99" t="s">
        <v>241</v>
      </c>
      <c r="V16" s="260"/>
    </row>
    <row r="17" spans="2:22" s="48" customFormat="1" ht="28.5" customHeight="1" x14ac:dyDescent="0.25">
      <c r="B17" s="60"/>
      <c r="C17" s="51" t="s">
        <v>154</v>
      </c>
      <c r="D17" s="7" t="s">
        <v>203</v>
      </c>
      <c r="E17" s="265" t="s">
        <v>372</v>
      </c>
      <c r="F17" s="269"/>
      <c r="G17" s="52"/>
      <c r="H17" s="52"/>
      <c r="I17" s="110"/>
      <c r="J17" s="249"/>
      <c r="K17" s="242"/>
      <c r="L17" s="206"/>
      <c r="M17" s="204"/>
      <c r="N17" s="235">
        <f t="shared" si="2"/>
        <v>0</v>
      </c>
      <c r="O17" s="235"/>
      <c r="P17" s="53"/>
      <c r="R17" s="103"/>
      <c r="S17" s="100"/>
      <c r="T17" s="100"/>
      <c r="U17" s="100"/>
      <c r="V17" s="260"/>
    </row>
    <row r="18" spans="2:22" s="48" customFormat="1" x14ac:dyDescent="0.25">
      <c r="B18" s="60" t="s">
        <v>34</v>
      </c>
      <c r="C18" s="8" t="s">
        <v>155</v>
      </c>
      <c r="D18" s="222" t="s">
        <v>446</v>
      </c>
      <c r="E18" s="266"/>
      <c r="F18" s="269"/>
      <c r="G18" s="16" t="s">
        <v>142</v>
      </c>
      <c r="H18" s="180">
        <v>53501316</v>
      </c>
      <c r="I18" s="240">
        <v>783522</v>
      </c>
      <c r="J18" s="249">
        <f t="shared" si="0"/>
        <v>822698.1</v>
      </c>
      <c r="K18" s="242">
        <f t="shared" si="1"/>
        <v>822.69809999999995</v>
      </c>
      <c r="L18" s="206"/>
      <c r="M18" s="202">
        <v>325</v>
      </c>
      <c r="N18" s="235">
        <f t="shared" si="2"/>
        <v>822.69809999999995</v>
      </c>
      <c r="O18" s="235">
        <f t="shared" si="3"/>
        <v>822.69809999999995</v>
      </c>
      <c r="P18" s="164" t="s">
        <v>308</v>
      </c>
      <c r="R18" s="101" t="s">
        <v>242</v>
      </c>
      <c r="S18" s="74" t="s">
        <v>243</v>
      </c>
      <c r="T18" s="98" t="s">
        <v>244</v>
      </c>
      <c r="U18" s="99" t="s">
        <v>245</v>
      </c>
      <c r="V18" s="260"/>
    </row>
    <row r="19" spans="2:22" s="48" customFormat="1" x14ac:dyDescent="0.25">
      <c r="B19" s="60" t="s">
        <v>35</v>
      </c>
      <c r="C19" s="8" t="s">
        <v>155</v>
      </c>
      <c r="D19" s="222" t="s">
        <v>446</v>
      </c>
      <c r="E19" s="266"/>
      <c r="F19" s="269"/>
      <c r="G19" s="16" t="s">
        <v>142</v>
      </c>
      <c r="H19" s="180">
        <v>53501317</v>
      </c>
      <c r="I19" s="240">
        <v>918726</v>
      </c>
      <c r="J19" s="249">
        <f t="shared" si="0"/>
        <v>964662.3</v>
      </c>
      <c r="K19" s="242">
        <f t="shared" si="1"/>
        <v>964.66230000000007</v>
      </c>
      <c r="L19" s="206"/>
      <c r="M19" s="202">
        <v>350</v>
      </c>
      <c r="N19" s="235">
        <f t="shared" si="2"/>
        <v>964.66230000000007</v>
      </c>
      <c r="O19" s="235">
        <f t="shared" si="3"/>
        <v>964.66230000000007</v>
      </c>
      <c r="P19" s="164" t="s">
        <v>309</v>
      </c>
      <c r="R19" s="101" t="s">
        <v>246</v>
      </c>
      <c r="S19" s="74" t="s">
        <v>243</v>
      </c>
      <c r="T19" s="98" t="s">
        <v>247</v>
      </c>
      <c r="U19" s="99" t="s">
        <v>248</v>
      </c>
      <c r="V19" s="260"/>
    </row>
    <row r="20" spans="2:22" s="48" customFormat="1" x14ac:dyDescent="0.25">
      <c r="B20" s="60" t="s">
        <v>38</v>
      </c>
      <c r="C20" s="8" t="s">
        <v>156</v>
      </c>
      <c r="D20" s="222" t="s">
        <v>447</v>
      </c>
      <c r="E20" s="266"/>
      <c r="F20" s="269"/>
      <c r="G20" s="16" t="s">
        <v>142</v>
      </c>
      <c r="H20" s="180">
        <v>53501368</v>
      </c>
      <c r="I20" s="240">
        <v>688513</v>
      </c>
      <c r="J20" s="249">
        <f t="shared" si="0"/>
        <v>722938.65</v>
      </c>
      <c r="K20" s="242">
        <f t="shared" si="1"/>
        <v>722.93865000000005</v>
      </c>
      <c r="L20" s="206"/>
      <c r="M20" s="202">
        <v>260</v>
      </c>
      <c r="N20" s="235">
        <f t="shared" si="2"/>
        <v>722.93865000000005</v>
      </c>
      <c r="O20" s="235">
        <f t="shared" si="3"/>
        <v>722.93865000000005</v>
      </c>
      <c r="P20" s="164" t="s">
        <v>310</v>
      </c>
      <c r="R20" s="101" t="s">
        <v>249</v>
      </c>
      <c r="S20" s="74" t="s">
        <v>250</v>
      </c>
      <c r="T20" s="98" t="s">
        <v>244</v>
      </c>
      <c r="U20" s="99" t="s">
        <v>251</v>
      </c>
      <c r="V20" s="260"/>
    </row>
    <row r="21" spans="2:22" s="48" customFormat="1" x14ac:dyDescent="0.25">
      <c r="B21" s="60" t="s">
        <v>39</v>
      </c>
      <c r="C21" s="8" t="s">
        <v>156</v>
      </c>
      <c r="D21" s="222" t="s">
        <v>447</v>
      </c>
      <c r="E21" s="266"/>
      <c r="F21" s="269"/>
      <c r="G21" s="16" t="s">
        <v>142</v>
      </c>
      <c r="H21" s="180">
        <v>53501366</v>
      </c>
      <c r="I21" s="240">
        <v>517611</v>
      </c>
      <c r="J21" s="249">
        <f t="shared" si="0"/>
        <v>543491.55000000005</v>
      </c>
      <c r="K21" s="242">
        <f t="shared" si="1"/>
        <v>543.49155000000007</v>
      </c>
      <c r="L21" s="206"/>
      <c r="M21" s="202">
        <v>275</v>
      </c>
      <c r="N21" s="235">
        <f t="shared" si="2"/>
        <v>543.49155000000007</v>
      </c>
      <c r="O21" s="235">
        <f t="shared" si="3"/>
        <v>543.49155000000007</v>
      </c>
      <c r="P21" s="164" t="s">
        <v>311</v>
      </c>
      <c r="R21" s="101" t="s">
        <v>252</v>
      </c>
      <c r="S21" s="74" t="s">
        <v>250</v>
      </c>
      <c r="T21" s="98" t="s">
        <v>247</v>
      </c>
      <c r="U21" s="99" t="s">
        <v>253</v>
      </c>
      <c r="V21" s="260"/>
    </row>
    <row r="22" spans="2:22" s="48" customFormat="1" x14ac:dyDescent="0.25">
      <c r="B22" s="60" t="s">
        <v>42</v>
      </c>
      <c r="C22" s="8" t="s">
        <v>157</v>
      </c>
      <c r="D22" s="222" t="s">
        <v>448</v>
      </c>
      <c r="E22" s="266"/>
      <c r="F22" s="269"/>
      <c r="G22" s="16" t="s">
        <v>142</v>
      </c>
      <c r="H22" s="180">
        <v>42203082</v>
      </c>
      <c r="I22" s="240">
        <v>467474</v>
      </c>
      <c r="J22" s="249">
        <f t="shared" si="0"/>
        <v>490847.7</v>
      </c>
      <c r="K22" s="242">
        <f t="shared" si="1"/>
        <v>490.84770000000003</v>
      </c>
      <c r="L22" s="206"/>
      <c r="M22" s="202">
        <v>350</v>
      </c>
      <c r="N22" s="235">
        <f t="shared" si="2"/>
        <v>490.84770000000003</v>
      </c>
      <c r="O22" s="235">
        <f t="shared" si="3"/>
        <v>490.84770000000003</v>
      </c>
      <c r="P22" s="164" t="s">
        <v>312</v>
      </c>
      <c r="R22" s="101" t="s">
        <v>254</v>
      </c>
      <c r="S22" s="74" t="s">
        <v>255</v>
      </c>
      <c r="T22" s="98" t="s">
        <v>244</v>
      </c>
      <c r="U22" s="99" t="s">
        <v>256</v>
      </c>
      <c r="V22" s="260"/>
    </row>
    <row r="23" spans="2:22" s="48" customFormat="1" x14ac:dyDescent="0.25">
      <c r="B23" s="60" t="s">
        <v>44</v>
      </c>
      <c r="C23" s="8" t="s">
        <v>157</v>
      </c>
      <c r="D23" s="222" t="s">
        <v>448</v>
      </c>
      <c r="E23" s="267"/>
      <c r="F23" s="270"/>
      <c r="G23" s="16" t="s">
        <v>142</v>
      </c>
      <c r="H23" s="180">
        <v>42203084</v>
      </c>
      <c r="I23" s="240">
        <v>579316</v>
      </c>
      <c r="J23" s="249">
        <f t="shared" si="0"/>
        <v>608281.80000000005</v>
      </c>
      <c r="K23" s="242">
        <f t="shared" si="1"/>
        <v>608.28180000000009</v>
      </c>
      <c r="L23" s="206"/>
      <c r="M23" s="202">
        <v>350</v>
      </c>
      <c r="N23" s="235">
        <f t="shared" si="2"/>
        <v>608.28180000000009</v>
      </c>
      <c r="O23" s="235">
        <f t="shared" si="3"/>
        <v>608.28180000000009</v>
      </c>
      <c r="P23" s="164" t="s">
        <v>313</v>
      </c>
      <c r="R23" s="101" t="s">
        <v>257</v>
      </c>
      <c r="S23" s="74" t="s">
        <v>255</v>
      </c>
      <c r="T23" s="98" t="s">
        <v>247</v>
      </c>
      <c r="U23" s="99" t="s">
        <v>258</v>
      </c>
      <c r="V23" s="261"/>
    </row>
    <row r="24" spans="2:22" s="94" customFormat="1" ht="60" x14ac:dyDescent="0.25">
      <c r="B24" s="92" t="s">
        <v>69</v>
      </c>
      <c r="C24" s="93" t="s">
        <v>158</v>
      </c>
      <c r="D24" s="93" t="s">
        <v>159</v>
      </c>
      <c r="E24" s="62" t="s">
        <v>271</v>
      </c>
      <c r="F24" s="132" t="s">
        <v>161</v>
      </c>
      <c r="G24" s="81" t="s">
        <v>160</v>
      </c>
      <c r="H24" s="181">
        <v>96250840</v>
      </c>
      <c r="I24" s="241">
        <v>330211</v>
      </c>
      <c r="J24" s="249">
        <f t="shared" si="0"/>
        <v>346721.55</v>
      </c>
      <c r="K24" s="242">
        <f t="shared" si="1"/>
        <v>346.72154999999998</v>
      </c>
      <c r="L24" s="206"/>
      <c r="M24" s="205">
        <v>150</v>
      </c>
      <c r="N24" s="235">
        <f t="shared" si="2"/>
        <v>346.72154999999998</v>
      </c>
      <c r="O24" s="235">
        <f t="shared" si="3"/>
        <v>346.72154999999998</v>
      </c>
      <c r="P24" s="163" t="s">
        <v>375</v>
      </c>
      <c r="R24" s="81"/>
      <c r="S24" s="81"/>
      <c r="T24" s="81"/>
      <c r="U24" s="219" t="s">
        <v>434</v>
      </c>
      <c r="V24" s="81" t="s">
        <v>453</v>
      </c>
    </row>
    <row r="25" spans="2:22" x14ac:dyDescent="0.25">
      <c r="C25" s="40"/>
      <c r="H25" s="155" t="s">
        <v>67</v>
      </c>
      <c r="I25" s="136">
        <f>SUM(I7:I24)</f>
        <v>16020577</v>
      </c>
      <c r="J25" s="250">
        <f>SUM(J7:J24)</f>
        <v>16821605.850000001</v>
      </c>
      <c r="K25" s="242">
        <f t="shared" si="1"/>
        <v>16821.60585</v>
      </c>
      <c r="L25" s="156">
        <f>SUM(L7:L24)</f>
        <v>0</v>
      </c>
      <c r="M25" s="228"/>
      <c r="N25" s="251">
        <f>SUM(N7:N24)</f>
        <v>16821.60585</v>
      </c>
      <c r="O25" s="252">
        <f>SUM(O7:O24)</f>
        <v>16821.60585</v>
      </c>
    </row>
    <row r="26" spans="2:22" x14ac:dyDescent="0.25">
      <c r="H26" s="12"/>
      <c r="I26" s="237"/>
      <c r="J26" s="237"/>
      <c r="K26" s="32"/>
      <c r="L26" s="32"/>
      <c r="M26" s="107"/>
      <c r="N26" s="226"/>
      <c r="O26" s="107"/>
      <c r="P26" s="12"/>
    </row>
    <row r="28" spans="2:22" x14ac:dyDescent="0.25">
      <c r="B28" s="95"/>
      <c r="C28" s="96"/>
      <c r="E28" s="72" t="s">
        <v>462</v>
      </c>
      <c r="F28" s="73"/>
      <c r="G28" s="257">
        <f>N25</f>
        <v>16821.60585</v>
      </c>
      <c r="H28" s="127" t="s">
        <v>204</v>
      </c>
      <c r="I28" s="238"/>
      <c r="J28" s="238"/>
      <c r="K28" s="133"/>
      <c r="L28" s="133"/>
    </row>
    <row r="29" spans="2:22" x14ac:dyDescent="0.25">
      <c r="C29" s="54"/>
      <c r="E29" s="72" t="s">
        <v>463</v>
      </c>
      <c r="F29" s="73"/>
      <c r="G29" s="257">
        <f>O25</f>
        <v>16821.60585</v>
      </c>
      <c r="H29" s="127" t="s">
        <v>204</v>
      </c>
      <c r="R29" s="96" t="s">
        <v>286</v>
      </c>
    </row>
    <row r="30" spans="2:22" x14ac:dyDescent="0.25">
      <c r="C30" t="s">
        <v>367</v>
      </c>
      <c r="D30" t="s">
        <v>368</v>
      </c>
      <c r="E30" s="72"/>
      <c r="F30" s="73"/>
      <c r="G30" s="257"/>
      <c r="H30" s="127"/>
    </row>
    <row r="31" spans="2:22" x14ac:dyDescent="0.25">
      <c r="E31" s="72" t="s">
        <v>457</v>
      </c>
      <c r="F31" s="72"/>
      <c r="G31" s="256">
        <f>G29+G28+G30</f>
        <v>33643.2117</v>
      </c>
      <c r="H31" s="72" t="s">
        <v>450</v>
      </c>
    </row>
    <row r="32" spans="2:22" x14ac:dyDescent="0.25">
      <c r="I32" s="239"/>
      <c r="J32" s="239"/>
    </row>
  </sheetData>
  <mergeCells count="7">
    <mergeCell ref="V7:V23"/>
    <mergeCell ref="B1:P1"/>
    <mergeCell ref="B2:P2"/>
    <mergeCell ref="B4:P5"/>
    <mergeCell ref="E7:E16"/>
    <mergeCell ref="F7:F23"/>
    <mergeCell ref="E17:E23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64"/>
  <sheetViews>
    <sheetView topLeftCell="F1" zoomScale="75" zoomScaleNormal="75" workbookViewId="0">
      <selection activeCell="N24" sqref="N24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7" customWidth="1"/>
    <col min="7" max="7" width="9" style="31" customWidth="1"/>
    <col min="8" max="8" width="16.28515625" customWidth="1"/>
    <col min="9" max="9" width="12.42578125" hidden="1" customWidth="1"/>
    <col min="10" max="10" width="15.42578125" customWidth="1"/>
    <col min="11" max="11" width="10.42578125" customWidth="1"/>
    <col min="12" max="12" width="9.140625" hidden="1" customWidth="1"/>
    <col min="13" max="13" width="9.140625" customWidth="1"/>
    <col min="14" max="14" width="21" style="48" customWidth="1"/>
    <col min="15" max="15" width="21.7109375" style="48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</cols>
  <sheetData>
    <row r="1" spans="2:22" ht="15.75" x14ac:dyDescent="0.25">
      <c r="B1" s="279" t="s">
        <v>470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29"/>
      <c r="O1" s="229"/>
    </row>
    <row r="2" spans="2:22" ht="15.75" x14ac:dyDescent="0.25">
      <c r="B2" s="279" t="s">
        <v>471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29"/>
      <c r="O2" s="229"/>
    </row>
    <row r="3" spans="2:22" x14ac:dyDescent="0.25">
      <c r="D3" s="30"/>
      <c r="P3" s="33"/>
    </row>
    <row r="4" spans="2:22" ht="17.25" x14ac:dyDescent="0.25">
      <c r="B4" s="263" t="s">
        <v>455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30"/>
      <c r="O4" s="230"/>
    </row>
    <row r="5" spans="2:22" ht="25.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30"/>
      <c r="O5" s="230"/>
      <c r="P5" s="28"/>
    </row>
    <row r="6" spans="2:22" ht="75" customHeight="1" x14ac:dyDescent="0.25">
      <c r="B6" s="58" t="s">
        <v>0</v>
      </c>
      <c r="C6" s="58" t="s">
        <v>1</v>
      </c>
      <c r="D6" s="58" t="s">
        <v>2</v>
      </c>
      <c r="E6" s="62" t="s">
        <v>90</v>
      </c>
      <c r="F6" s="58" t="s">
        <v>80</v>
      </c>
      <c r="G6" s="58" t="s">
        <v>3</v>
      </c>
      <c r="H6" s="58" t="s">
        <v>4</v>
      </c>
      <c r="I6" s="161" t="s">
        <v>459</v>
      </c>
      <c r="J6" s="161" t="s">
        <v>459</v>
      </c>
      <c r="K6" s="108" t="s">
        <v>137</v>
      </c>
      <c r="L6" s="108" t="s">
        <v>376</v>
      </c>
      <c r="M6" s="111" t="s">
        <v>68</v>
      </c>
      <c r="N6" s="232" t="s">
        <v>460</v>
      </c>
      <c r="O6" s="232" t="s">
        <v>461</v>
      </c>
      <c r="P6" s="17" t="s">
        <v>89</v>
      </c>
      <c r="Q6" s="89" t="s">
        <v>377</v>
      </c>
      <c r="R6" s="79" t="s">
        <v>424</v>
      </c>
      <c r="S6" s="29"/>
      <c r="V6" s="80" t="s">
        <v>436</v>
      </c>
    </row>
    <row r="7" spans="2:22" ht="15" customHeight="1" x14ac:dyDescent="0.25">
      <c r="B7" s="59">
        <v>1</v>
      </c>
      <c r="C7" s="1" t="s">
        <v>6</v>
      </c>
      <c r="D7" s="1" t="s">
        <v>7</v>
      </c>
      <c r="E7" s="265" t="s">
        <v>91</v>
      </c>
      <c r="F7" s="276" t="s">
        <v>81</v>
      </c>
      <c r="G7" s="11" t="s">
        <v>8</v>
      </c>
      <c r="H7" s="183">
        <v>96862214</v>
      </c>
      <c r="I7" s="160">
        <v>82112</v>
      </c>
      <c r="J7" s="246">
        <f>I7*1.05</f>
        <v>86217.600000000006</v>
      </c>
      <c r="K7" s="242">
        <f>J7/1000</f>
        <v>86.217600000000004</v>
      </c>
      <c r="L7" s="125"/>
      <c r="M7" s="112">
        <v>90</v>
      </c>
      <c r="N7" s="234">
        <f>K7</f>
        <v>86.217600000000004</v>
      </c>
      <c r="O7" s="234">
        <f>K7</f>
        <v>86.217600000000004</v>
      </c>
      <c r="P7" s="172" t="s">
        <v>325</v>
      </c>
      <c r="Q7" s="80" t="s">
        <v>378</v>
      </c>
      <c r="R7" s="76"/>
      <c r="S7" s="210" t="s">
        <v>189</v>
      </c>
      <c r="T7" s="76" t="s">
        <v>170</v>
      </c>
      <c r="V7" s="259" t="s">
        <v>437</v>
      </c>
    </row>
    <row r="8" spans="2:22" x14ac:dyDescent="0.25">
      <c r="B8" s="59">
        <v>2</v>
      </c>
      <c r="C8" s="1" t="s">
        <v>10</v>
      </c>
      <c r="D8" s="1" t="s">
        <v>11</v>
      </c>
      <c r="E8" s="266"/>
      <c r="F8" s="276"/>
      <c r="G8" s="11" t="s">
        <v>8</v>
      </c>
      <c r="H8" s="179">
        <v>96861337</v>
      </c>
      <c r="I8" s="160">
        <v>56955</v>
      </c>
      <c r="J8" s="246">
        <f t="shared" ref="J8:J48" si="0">I8*1.05</f>
        <v>59802.75</v>
      </c>
      <c r="K8" s="242">
        <f t="shared" ref="K8:K48" si="1">J8/1000</f>
        <v>59.802750000000003</v>
      </c>
      <c r="L8" s="125"/>
      <c r="M8" s="112">
        <v>35</v>
      </c>
      <c r="N8" s="234">
        <f t="shared" ref="N8:N48" si="2">K8</f>
        <v>59.802750000000003</v>
      </c>
      <c r="O8" s="234">
        <f t="shared" ref="O8:O48" si="3">K8</f>
        <v>59.802750000000003</v>
      </c>
      <c r="P8" s="172" t="s">
        <v>331</v>
      </c>
      <c r="Q8" s="80" t="s">
        <v>379</v>
      </c>
      <c r="R8" s="76"/>
      <c r="S8" s="210" t="s">
        <v>10</v>
      </c>
      <c r="T8" s="76" t="s">
        <v>171</v>
      </c>
      <c r="V8" s="260"/>
    </row>
    <row r="9" spans="2:22" x14ac:dyDescent="0.25">
      <c r="B9" s="59">
        <v>3</v>
      </c>
      <c r="C9" s="1" t="s">
        <v>13</v>
      </c>
      <c r="D9" s="1" t="s">
        <v>14</v>
      </c>
      <c r="E9" s="266"/>
      <c r="F9" s="276"/>
      <c r="G9" s="11" t="s">
        <v>8</v>
      </c>
      <c r="H9" s="33">
        <v>96863218</v>
      </c>
      <c r="I9" s="160">
        <v>365181</v>
      </c>
      <c r="J9" s="246">
        <f t="shared" si="0"/>
        <v>383440.05</v>
      </c>
      <c r="K9" s="242">
        <f t="shared" si="1"/>
        <v>383.44004999999999</v>
      </c>
      <c r="L9" s="125"/>
      <c r="M9" s="112">
        <v>150</v>
      </c>
      <c r="N9" s="234">
        <f t="shared" si="2"/>
        <v>383.44004999999999</v>
      </c>
      <c r="O9" s="234">
        <f t="shared" si="3"/>
        <v>383.44004999999999</v>
      </c>
      <c r="P9" s="172" t="s">
        <v>316</v>
      </c>
      <c r="Q9" s="80" t="s">
        <v>380</v>
      </c>
      <c r="R9" s="76"/>
      <c r="S9" s="210" t="s">
        <v>13</v>
      </c>
      <c r="T9" s="76" t="s">
        <v>172</v>
      </c>
      <c r="V9" s="260"/>
    </row>
    <row r="10" spans="2:22" x14ac:dyDescent="0.25">
      <c r="B10" s="59">
        <v>4</v>
      </c>
      <c r="C10" s="1" t="s">
        <v>16</v>
      </c>
      <c r="D10" s="1" t="s">
        <v>17</v>
      </c>
      <c r="E10" s="266"/>
      <c r="F10" s="276"/>
      <c r="G10" s="11" t="s">
        <v>8</v>
      </c>
      <c r="H10" s="179">
        <v>38893556</v>
      </c>
      <c r="I10" s="160">
        <v>98129</v>
      </c>
      <c r="J10" s="246">
        <f t="shared" si="0"/>
        <v>103035.45</v>
      </c>
      <c r="K10" s="242">
        <f t="shared" si="1"/>
        <v>103.03545</v>
      </c>
      <c r="L10" s="125"/>
      <c r="M10" s="112">
        <v>56</v>
      </c>
      <c r="N10" s="234">
        <f t="shared" si="2"/>
        <v>103.03545</v>
      </c>
      <c r="O10" s="234">
        <f t="shared" si="3"/>
        <v>103.03545</v>
      </c>
      <c r="P10" s="172" t="s">
        <v>319</v>
      </c>
      <c r="Q10" s="80" t="s">
        <v>381</v>
      </c>
      <c r="R10" s="76"/>
      <c r="S10" s="210" t="s">
        <v>16</v>
      </c>
      <c r="T10" s="76" t="s">
        <v>173</v>
      </c>
      <c r="V10" s="260"/>
    </row>
    <row r="11" spans="2:22" x14ac:dyDescent="0.25">
      <c r="B11" s="59">
        <v>5</v>
      </c>
      <c r="C11" s="1" t="s">
        <v>19</v>
      </c>
      <c r="D11" s="1" t="s">
        <v>20</v>
      </c>
      <c r="E11" s="266"/>
      <c r="F11" s="276"/>
      <c r="G11" s="11" t="s">
        <v>8</v>
      </c>
      <c r="H11" s="179">
        <v>96859430</v>
      </c>
      <c r="I11" s="160">
        <v>38012</v>
      </c>
      <c r="J11" s="246">
        <f t="shared" si="0"/>
        <v>39912.6</v>
      </c>
      <c r="K11" s="242">
        <f t="shared" si="1"/>
        <v>39.912599999999998</v>
      </c>
      <c r="L11" s="125"/>
      <c r="M11" s="112">
        <v>21</v>
      </c>
      <c r="N11" s="234">
        <f t="shared" si="2"/>
        <v>39.912599999999998</v>
      </c>
      <c r="O11" s="234">
        <f t="shared" si="3"/>
        <v>39.912599999999998</v>
      </c>
      <c r="P11" s="172" t="s">
        <v>326</v>
      </c>
      <c r="Q11" s="80" t="s">
        <v>382</v>
      </c>
      <c r="R11" s="76"/>
      <c r="S11" s="210" t="s">
        <v>19</v>
      </c>
      <c r="T11" s="76" t="s">
        <v>174</v>
      </c>
      <c r="V11" s="260"/>
    </row>
    <row r="12" spans="2:22" ht="15" customHeight="1" x14ac:dyDescent="0.25">
      <c r="B12" s="59">
        <v>6</v>
      </c>
      <c r="C12" s="1" t="s">
        <v>19</v>
      </c>
      <c r="D12" s="1" t="s">
        <v>22</v>
      </c>
      <c r="E12" s="266"/>
      <c r="F12" s="276"/>
      <c r="G12" s="11" t="s">
        <v>8</v>
      </c>
      <c r="H12" s="179">
        <v>96799248</v>
      </c>
      <c r="I12" s="160">
        <v>57130</v>
      </c>
      <c r="J12" s="246">
        <f t="shared" si="0"/>
        <v>59986.5</v>
      </c>
      <c r="K12" s="242">
        <f t="shared" si="1"/>
        <v>59.986499999999999</v>
      </c>
      <c r="L12" s="125"/>
      <c r="M12" s="112">
        <v>60</v>
      </c>
      <c r="N12" s="234">
        <f t="shared" si="2"/>
        <v>59.986499999999999</v>
      </c>
      <c r="O12" s="234">
        <f t="shared" si="3"/>
        <v>59.986499999999999</v>
      </c>
      <c r="P12" s="172" t="s">
        <v>323</v>
      </c>
      <c r="Q12" s="80" t="s">
        <v>383</v>
      </c>
      <c r="R12" s="76"/>
      <c r="S12" s="210" t="s">
        <v>19</v>
      </c>
      <c r="T12" s="76" t="s">
        <v>175</v>
      </c>
      <c r="V12" s="260"/>
    </row>
    <row r="13" spans="2:22" x14ac:dyDescent="0.25">
      <c r="B13" s="59">
        <v>7</v>
      </c>
      <c r="C13" s="1" t="s">
        <v>24</v>
      </c>
      <c r="D13" s="1" t="s">
        <v>25</v>
      </c>
      <c r="E13" s="266"/>
      <c r="F13" s="276"/>
      <c r="G13" s="11" t="s">
        <v>8</v>
      </c>
      <c r="H13" s="179">
        <v>51161206</v>
      </c>
      <c r="I13" s="160">
        <v>24227</v>
      </c>
      <c r="J13" s="246">
        <f t="shared" si="0"/>
        <v>25438.350000000002</v>
      </c>
      <c r="K13" s="242">
        <f t="shared" si="1"/>
        <v>25.438350000000003</v>
      </c>
      <c r="L13" s="125"/>
      <c r="M13" s="112">
        <v>45</v>
      </c>
      <c r="N13" s="234">
        <f t="shared" si="2"/>
        <v>25.438350000000003</v>
      </c>
      <c r="O13" s="234">
        <f t="shared" si="3"/>
        <v>25.438350000000003</v>
      </c>
      <c r="P13" s="172" t="s">
        <v>317</v>
      </c>
      <c r="Q13" s="80" t="s">
        <v>384</v>
      </c>
      <c r="R13" s="76"/>
      <c r="S13" s="210" t="s">
        <v>24</v>
      </c>
      <c r="T13" s="76" t="s">
        <v>176</v>
      </c>
      <c r="V13" s="260"/>
    </row>
    <row r="14" spans="2:22" s="29" customFormat="1" ht="15" customHeight="1" x14ac:dyDescent="0.25">
      <c r="B14" s="59">
        <v>8</v>
      </c>
      <c r="C14" s="9" t="s">
        <v>101</v>
      </c>
      <c r="D14" s="9" t="s">
        <v>27</v>
      </c>
      <c r="E14" s="266"/>
      <c r="F14" s="276"/>
      <c r="G14" s="23" t="s">
        <v>63</v>
      </c>
      <c r="H14" s="184">
        <v>96859643</v>
      </c>
      <c r="I14" s="160">
        <v>16023</v>
      </c>
      <c r="J14" s="246">
        <f t="shared" si="0"/>
        <v>16824.150000000001</v>
      </c>
      <c r="K14" s="242">
        <f t="shared" si="1"/>
        <v>16.824150000000003</v>
      </c>
      <c r="L14" s="125"/>
      <c r="M14" s="113">
        <v>14</v>
      </c>
      <c r="N14" s="234">
        <f t="shared" si="2"/>
        <v>16.824150000000003</v>
      </c>
      <c r="O14" s="234">
        <f t="shared" si="3"/>
        <v>16.824150000000003</v>
      </c>
      <c r="P14" s="173" t="s">
        <v>328</v>
      </c>
      <c r="Q14" s="97" t="s">
        <v>385</v>
      </c>
      <c r="R14" s="208"/>
      <c r="S14" s="210" t="s">
        <v>101</v>
      </c>
      <c r="T14" s="76" t="s">
        <v>177</v>
      </c>
      <c r="V14" s="260"/>
    </row>
    <row r="15" spans="2:22" x14ac:dyDescent="0.25">
      <c r="B15" s="59">
        <v>9</v>
      </c>
      <c r="C15" s="1" t="s">
        <v>29</v>
      </c>
      <c r="D15" s="1" t="s">
        <v>30</v>
      </c>
      <c r="E15" s="266"/>
      <c r="F15" s="276"/>
      <c r="G15" s="11" t="s">
        <v>8</v>
      </c>
      <c r="H15" s="179">
        <v>96862956</v>
      </c>
      <c r="I15" s="160">
        <v>219048</v>
      </c>
      <c r="J15" s="246">
        <f t="shared" si="0"/>
        <v>230000.40000000002</v>
      </c>
      <c r="K15" s="242">
        <f t="shared" si="1"/>
        <v>230.00040000000001</v>
      </c>
      <c r="L15" s="125"/>
      <c r="M15" s="112">
        <v>140</v>
      </c>
      <c r="N15" s="234">
        <f t="shared" si="2"/>
        <v>230.00040000000001</v>
      </c>
      <c r="O15" s="234">
        <f t="shared" si="3"/>
        <v>230.00040000000001</v>
      </c>
      <c r="P15" s="172" t="s">
        <v>329</v>
      </c>
      <c r="Q15" s="80" t="s">
        <v>386</v>
      </c>
      <c r="R15" s="76"/>
      <c r="S15" s="210" t="s">
        <v>29</v>
      </c>
      <c r="T15" s="76" t="s">
        <v>178</v>
      </c>
      <c r="V15" s="260"/>
    </row>
    <row r="16" spans="2:22" ht="15" customHeight="1" x14ac:dyDescent="0.25">
      <c r="B16" s="59">
        <v>10</v>
      </c>
      <c r="C16" s="2" t="s">
        <v>32</v>
      </c>
      <c r="D16" s="1" t="s">
        <v>33</v>
      </c>
      <c r="E16" s="266"/>
      <c r="F16" s="276"/>
      <c r="G16" s="11" t="s">
        <v>8</v>
      </c>
      <c r="H16" s="179">
        <v>96863897</v>
      </c>
      <c r="I16" s="160">
        <v>89021</v>
      </c>
      <c r="J16" s="246">
        <f t="shared" si="0"/>
        <v>93472.05</v>
      </c>
      <c r="K16" s="242">
        <f t="shared" si="1"/>
        <v>93.472049999999996</v>
      </c>
      <c r="L16" s="125"/>
      <c r="M16" s="112">
        <v>45</v>
      </c>
      <c r="N16" s="234">
        <f t="shared" si="2"/>
        <v>93.472049999999996</v>
      </c>
      <c r="O16" s="234">
        <f t="shared" si="3"/>
        <v>93.472049999999996</v>
      </c>
      <c r="P16" s="172" t="s">
        <v>315</v>
      </c>
      <c r="Q16" s="80" t="s">
        <v>387</v>
      </c>
      <c r="R16" s="76"/>
      <c r="S16" s="210" t="s">
        <v>32</v>
      </c>
      <c r="T16" s="76" t="s">
        <v>179</v>
      </c>
      <c r="V16" s="260"/>
    </row>
    <row r="17" spans="2:25" x14ac:dyDescent="0.25">
      <c r="B17" s="59">
        <v>11</v>
      </c>
      <c r="C17" s="1" t="s">
        <v>364</v>
      </c>
      <c r="D17" s="1" t="s">
        <v>37</v>
      </c>
      <c r="E17" s="266"/>
      <c r="F17" s="276"/>
      <c r="G17" s="11" t="s">
        <v>8</v>
      </c>
      <c r="H17" s="177">
        <v>51163838</v>
      </c>
      <c r="I17" s="160">
        <v>129770</v>
      </c>
      <c r="J17" s="246">
        <f t="shared" si="0"/>
        <v>136258.5</v>
      </c>
      <c r="K17" s="242">
        <f t="shared" si="1"/>
        <v>136.2585</v>
      </c>
      <c r="L17" s="125"/>
      <c r="M17" s="112">
        <v>120</v>
      </c>
      <c r="N17" s="234">
        <f t="shared" si="2"/>
        <v>136.2585</v>
      </c>
      <c r="O17" s="234">
        <f t="shared" si="3"/>
        <v>136.2585</v>
      </c>
      <c r="P17" s="172" t="s">
        <v>354</v>
      </c>
      <c r="Q17" s="80" t="s">
        <v>388</v>
      </c>
      <c r="R17" s="76"/>
      <c r="S17" s="210" t="s">
        <v>36</v>
      </c>
      <c r="T17" s="76" t="s">
        <v>180</v>
      </c>
      <c r="V17" s="260"/>
    </row>
    <row r="18" spans="2:25" ht="15" customHeight="1" x14ac:dyDescent="0.25">
      <c r="B18" s="59">
        <v>12</v>
      </c>
      <c r="C18" s="1" t="s">
        <v>40</v>
      </c>
      <c r="D18" s="1" t="s">
        <v>41</v>
      </c>
      <c r="E18" s="266"/>
      <c r="F18" s="276"/>
      <c r="G18" s="11" t="s">
        <v>8</v>
      </c>
      <c r="H18" s="179">
        <v>96860696</v>
      </c>
      <c r="I18" s="160">
        <v>99732</v>
      </c>
      <c r="J18" s="246">
        <f t="shared" si="0"/>
        <v>104718.6</v>
      </c>
      <c r="K18" s="242">
        <f t="shared" si="1"/>
        <v>104.71860000000001</v>
      </c>
      <c r="L18" s="125"/>
      <c r="M18" s="112">
        <v>65</v>
      </c>
      <c r="N18" s="234">
        <f t="shared" si="2"/>
        <v>104.71860000000001</v>
      </c>
      <c r="O18" s="234">
        <f t="shared" si="3"/>
        <v>104.71860000000001</v>
      </c>
      <c r="P18" s="172" t="s">
        <v>320</v>
      </c>
      <c r="Q18" s="80" t="s">
        <v>389</v>
      </c>
      <c r="R18" s="76"/>
      <c r="S18" s="210" t="s">
        <v>40</v>
      </c>
      <c r="T18" s="76" t="s">
        <v>181</v>
      </c>
      <c r="V18" s="260"/>
    </row>
    <row r="19" spans="2:25" x14ac:dyDescent="0.25">
      <c r="B19" s="59">
        <v>13</v>
      </c>
      <c r="C19" s="1" t="s">
        <v>43</v>
      </c>
      <c r="D19" s="1" t="s">
        <v>102</v>
      </c>
      <c r="E19" s="266"/>
      <c r="F19" s="276"/>
      <c r="G19" s="11" t="s">
        <v>8</v>
      </c>
      <c r="H19" s="179">
        <v>96774885</v>
      </c>
      <c r="I19" s="160">
        <v>77219</v>
      </c>
      <c r="J19" s="246">
        <f t="shared" si="0"/>
        <v>81079.95</v>
      </c>
      <c r="K19" s="242">
        <f t="shared" si="1"/>
        <v>81.079949999999997</v>
      </c>
      <c r="L19" s="125"/>
      <c r="M19" s="112">
        <v>60</v>
      </c>
      <c r="N19" s="234">
        <f t="shared" si="2"/>
        <v>81.079949999999997</v>
      </c>
      <c r="O19" s="234">
        <f t="shared" si="3"/>
        <v>81.079949999999997</v>
      </c>
      <c r="P19" s="172" t="s">
        <v>321</v>
      </c>
      <c r="Q19" s="80" t="s">
        <v>390</v>
      </c>
      <c r="R19" s="76"/>
      <c r="S19" s="210" t="s">
        <v>43</v>
      </c>
      <c r="T19" s="76" t="s">
        <v>182</v>
      </c>
      <c r="V19" s="260"/>
    </row>
    <row r="20" spans="2:25" x14ac:dyDescent="0.25">
      <c r="B20" s="59">
        <v>14</v>
      </c>
      <c r="C20" s="1" t="s">
        <v>162</v>
      </c>
      <c r="D20" s="42" t="s">
        <v>118</v>
      </c>
      <c r="E20" s="266"/>
      <c r="F20" s="276"/>
      <c r="G20" s="11" t="s">
        <v>8</v>
      </c>
      <c r="H20" s="180">
        <v>378919982</v>
      </c>
      <c r="I20" s="160">
        <v>129862</v>
      </c>
      <c r="J20" s="246">
        <f t="shared" si="0"/>
        <v>136355.1</v>
      </c>
      <c r="K20" s="242">
        <f t="shared" si="1"/>
        <v>136.35509999999999</v>
      </c>
      <c r="L20" s="125"/>
      <c r="M20" s="106">
        <v>70</v>
      </c>
      <c r="N20" s="234">
        <f t="shared" si="2"/>
        <v>136.35509999999999</v>
      </c>
      <c r="O20" s="234">
        <f t="shared" si="3"/>
        <v>136.35509999999999</v>
      </c>
      <c r="P20" s="173" t="s">
        <v>318</v>
      </c>
      <c r="Q20" s="80" t="s">
        <v>395</v>
      </c>
      <c r="R20" s="76"/>
      <c r="S20" s="210" t="s">
        <v>162</v>
      </c>
      <c r="T20" s="76" t="s">
        <v>191</v>
      </c>
      <c r="V20" s="260"/>
    </row>
    <row r="21" spans="2:25" x14ac:dyDescent="0.25">
      <c r="B21" s="59">
        <v>15</v>
      </c>
      <c r="C21" s="1" t="s">
        <v>45</v>
      </c>
      <c r="D21" s="1" t="s">
        <v>373</v>
      </c>
      <c r="E21" s="266"/>
      <c r="F21" s="276"/>
      <c r="G21" s="11" t="s">
        <v>8</v>
      </c>
      <c r="H21" s="183">
        <v>4944268</v>
      </c>
      <c r="I21" s="160">
        <v>325425</v>
      </c>
      <c r="J21" s="246">
        <f t="shared" si="0"/>
        <v>341696.25</v>
      </c>
      <c r="K21" s="242">
        <f t="shared" si="1"/>
        <v>341.69625000000002</v>
      </c>
      <c r="L21" s="125"/>
      <c r="M21" s="112">
        <v>100</v>
      </c>
      <c r="N21" s="234">
        <f t="shared" si="2"/>
        <v>341.69625000000002</v>
      </c>
      <c r="O21" s="234">
        <f t="shared" si="3"/>
        <v>341.69625000000002</v>
      </c>
      <c r="P21" s="172" t="s">
        <v>330</v>
      </c>
      <c r="Q21" s="80" t="s">
        <v>391</v>
      </c>
      <c r="R21" s="76"/>
      <c r="S21" s="210" t="s">
        <v>45</v>
      </c>
      <c r="T21" s="76" t="s">
        <v>183</v>
      </c>
      <c r="V21" s="260"/>
      <c r="Y21" s="75"/>
    </row>
    <row r="22" spans="2:25" x14ac:dyDescent="0.25">
      <c r="B22" s="59">
        <v>16</v>
      </c>
      <c r="C22" s="1" t="s">
        <v>46</v>
      </c>
      <c r="D22" s="1" t="s">
        <v>373</v>
      </c>
      <c r="E22" s="266"/>
      <c r="F22" s="276"/>
      <c r="G22" s="11" t="s">
        <v>8</v>
      </c>
      <c r="H22" s="179">
        <v>96859464</v>
      </c>
      <c r="I22" s="160">
        <v>186641</v>
      </c>
      <c r="J22" s="246">
        <f t="shared" si="0"/>
        <v>195973.05000000002</v>
      </c>
      <c r="K22" s="242">
        <f t="shared" si="1"/>
        <v>195.97305000000003</v>
      </c>
      <c r="L22" s="125"/>
      <c r="M22" s="112">
        <v>100</v>
      </c>
      <c r="N22" s="234">
        <f t="shared" si="2"/>
        <v>195.97305000000003</v>
      </c>
      <c r="O22" s="234">
        <f t="shared" si="3"/>
        <v>195.97305000000003</v>
      </c>
      <c r="P22" s="172" t="s">
        <v>324</v>
      </c>
      <c r="Q22" s="80" t="s">
        <v>392</v>
      </c>
      <c r="R22" s="76"/>
      <c r="S22" s="210" t="s">
        <v>46</v>
      </c>
      <c r="T22" s="76" t="s">
        <v>184</v>
      </c>
      <c r="V22" s="260"/>
    </row>
    <row r="23" spans="2:25" ht="15" customHeight="1" x14ac:dyDescent="0.25">
      <c r="B23" s="59">
        <v>17</v>
      </c>
      <c r="C23" s="3" t="s">
        <v>6</v>
      </c>
      <c r="D23" s="3" t="s">
        <v>47</v>
      </c>
      <c r="E23" s="266"/>
      <c r="F23" s="276"/>
      <c r="G23" s="13" t="s">
        <v>8</v>
      </c>
      <c r="H23" s="186">
        <v>96774920</v>
      </c>
      <c r="I23" s="160">
        <v>135332</v>
      </c>
      <c r="J23" s="246">
        <f t="shared" si="0"/>
        <v>142098.6</v>
      </c>
      <c r="K23" s="242">
        <f t="shared" si="1"/>
        <v>142.0986</v>
      </c>
      <c r="L23" s="125"/>
      <c r="M23" s="114">
        <v>90</v>
      </c>
      <c r="N23" s="234">
        <f t="shared" si="2"/>
        <v>142.0986</v>
      </c>
      <c r="O23" s="234">
        <f t="shared" si="3"/>
        <v>142.0986</v>
      </c>
      <c r="P23" s="172" t="s">
        <v>333</v>
      </c>
      <c r="Q23" s="80" t="s">
        <v>393</v>
      </c>
      <c r="R23" s="76"/>
      <c r="S23" s="210" t="s">
        <v>190</v>
      </c>
      <c r="T23" s="77" t="s">
        <v>185</v>
      </c>
      <c r="V23" s="260"/>
    </row>
    <row r="24" spans="2:25" ht="16.5" customHeight="1" x14ac:dyDescent="0.25">
      <c r="B24" s="59">
        <v>18</v>
      </c>
      <c r="C24" s="1" t="s">
        <v>49</v>
      </c>
      <c r="D24" s="1" t="s">
        <v>50</v>
      </c>
      <c r="E24" s="266"/>
      <c r="F24" s="276"/>
      <c r="G24" s="11" t="s">
        <v>48</v>
      </c>
      <c r="H24" s="179">
        <v>56269490</v>
      </c>
      <c r="I24" s="160">
        <v>90</v>
      </c>
      <c r="J24" s="246">
        <f t="shared" si="0"/>
        <v>94.5</v>
      </c>
      <c r="K24" s="242">
        <f t="shared" si="1"/>
        <v>9.4500000000000001E-2</v>
      </c>
      <c r="L24" s="125"/>
      <c r="M24" s="112">
        <v>27</v>
      </c>
      <c r="N24" s="234">
        <f t="shared" si="2"/>
        <v>9.4500000000000001E-2</v>
      </c>
      <c r="O24" s="234">
        <f t="shared" si="3"/>
        <v>9.4500000000000001E-2</v>
      </c>
      <c r="P24" s="172" t="s">
        <v>362</v>
      </c>
      <c r="Q24" s="80" t="s">
        <v>428</v>
      </c>
      <c r="R24" s="76"/>
      <c r="S24" s="210" t="s">
        <v>49</v>
      </c>
      <c r="T24" s="76" t="s">
        <v>186</v>
      </c>
      <c r="V24" s="260"/>
    </row>
    <row r="25" spans="2:25" x14ac:dyDescent="0.25">
      <c r="B25" s="59">
        <v>19</v>
      </c>
      <c r="C25" s="4" t="s">
        <v>51</v>
      </c>
      <c r="D25" s="4" t="s">
        <v>52</v>
      </c>
      <c r="E25" s="266"/>
      <c r="F25" s="276"/>
      <c r="G25" s="14" t="s">
        <v>48</v>
      </c>
      <c r="H25" s="179">
        <v>26182340</v>
      </c>
      <c r="I25" s="160">
        <v>582</v>
      </c>
      <c r="J25" s="246">
        <f t="shared" si="0"/>
        <v>611.1</v>
      </c>
      <c r="K25" s="242">
        <f t="shared" si="1"/>
        <v>0.61109999999999998</v>
      </c>
      <c r="L25" s="125"/>
      <c r="M25" s="112">
        <v>4</v>
      </c>
      <c r="N25" s="234">
        <f t="shared" si="2"/>
        <v>0.61109999999999998</v>
      </c>
      <c r="O25" s="234">
        <f t="shared" si="3"/>
        <v>0.61109999999999998</v>
      </c>
      <c r="P25" s="172" t="s">
        <v>340</v>
      </c>
      <c r="Q25" s="80" t="s">
        <v>429</v>
      </c>
      <c r="R25" s="76"/>
      <c r="S25" s="210" t="s">
        <v>51</v>
      </c>
      <c r="T25" s="76" t="s">
        <v>187</v>
      </c>
      <c r="V25" s="260"/>
    </row>
    <row r="26" spans="2:25" ht="15" customHeight="1" x14ac:dyDescent="0.25">
      <c r="B26" s="59">
        <v>20</v>
      </c>
      <c r="C26" s="1" t="s">
        <v>77</v>
      </c>
      <c r="D26" s="1" t="s">
        <v>374</v>
      </c>
      <c r="E26" s="266"/>
      <c r="F26" s="276"/>
      <c r="G26" s="11" t="s">
        <v>48</v>
      </c>
      <c r="H26" s="179">
        <v>51164234</v>
      </c>
      <c r="I26" s="160">
        <v>6895</v>
      </c>
      <c r="J26" s="246">
        <f t="shared" si="0"/>
        <v>7239.75</v>
      </c>
      <c r="K26" s="242">
        <f t="shared" si="1"/>
        <v>7.2397499999999999</v>
      </c>
      <c r="L26" s="125"/>
      <c r="M26" s="112">
        <v>27</v>
      </c>
      <c r="N26" s="234">
        <f t="shared" si="2"/>
        <v>7.2397499999999999</v>
      </c>
      <c r="O26" s="234">
        <f t="shared" si="3"/>
        <v>7.2397499999999999</v>
      </c>
      <c r="P26" s="172" t="s">
        <v>361</v>
      </c>
      <c r="Q26" s="80" t="s">
        <v>394</v>
      </c>
      <c r="R26" s="76"/>
      <c r="S26" s="210" t="s">
        <v>77</v>
      </c>
      <c r="T26" s="76" t="s">
        <v>188</v>
      </c>
      <c r="V26" s="260"/>
    </row>
    <row r="27" spans="2:25" ht="15" customHeight="1" x14ac:dyDescent="0.25">
      <c r="B27" s="59">
        <v>21</v>
      </c>
      <c r="C27" s="1" t="s">
        <v>76</v>
      </c>
      <c r="D27" s="1" t="s">
        <v>53</v>
      </c>
      <c r="E27" s="266"/>
      <c r="F27" s="276"/>
      <c r="G27" s="11" t="s">
        <v>48</v>
      </c>
      <c r="H27" s="179">
        <v>46791912</v>
      </c>
      <c r="I27" s="160">
        <v>8594</v>
      </c>
      <c r="J27" s="246">
        <f t="shared" si="0"/>
        <v>9023.7000000000007</v>
      </c>
      <c r="K27" s="242">
        <f t="shared" si="1"/>
        <v>9.0237000000000016</v>
      </c>
      <c r="L27" s="125"/>
      <c r="M27" s="112">
        <v>9</v>
      </c>
      <c r="N27" s="234">
        <f t="shared" si="2"/>
        <v>9.0237000000000016</v>
      </c>
      <c r="O27" s="234">
        <f t="shared" si="3"/>
        <v>9.0237000000000016</v>
      </c>
      <c r="P27" s="172" t="s">
        <v>353</v>
      </c>
      <c r="Q27" s="80" t="s">
        <v>426</v>
      </c>
      <c r="R27" s="76"/>
      <c r="S27" s="210" t="s">
        <v>76</v>
      </c>
      <c r="T27" s="77"/>
      <c r="V27" s="260"/>
    </row>
    <row r="28" spans="2:25" ht="15" customHeight="1" x14ac:dyDescent="0.25">
      <c r="B28" s="59">
        <v>22</v>
      </c>
      <c r="C28" s="5" t="s">
        <v>54</v>
      </c>
      <c r="D28" s="6" t="s">
        <v>55</v>
      </c>
      <c r="E28" s="266"/>
      <c r="F28" s="276"/>
      <c r="G28" s="15" t="s">
        <v>48</v>
      </c>
      <c r="H28" s="195">
        <v>81513280</v>
      </c>
      <c r="I28" s="160">
        <v>1289</v>
      </c>
      <c r="J28" s="246">
        <f t="shared" si="0"/>
        <v>1353.45</v>
      </c>
      <c r="K28" s="242">
        <f t="shared" si="1"/>
        <v>1.35345</v>
      </c>
      <c r="L28" s="125"/>
      <c r="M28" s="115">
        <v>11</v>
      </c>
      <c r="N28" s="234">
        <f t="shared" si="2"/>
        <v>1.35345</v>
      </c>
      <c r="O28" s="234">
        <f t="shared" si="3"/>
        <v>1.35345</v>
      </c>
      <c r="P28" s="172" t="s">
        <v>339</v>
      </c>
      <c r="Q28" s="80" t="s">
        <v>427</v>
      </c>
      <c r="R28" s="76"/>
      <c r="S28" s="210" t="s">
        <v>54</v>
      </c>
      <c r="T28" s="77"/>
      <c r="V28" s="260"/>
    </row>
    <row r="29" spans="2:25" ht="15" customHeight="1" x14ac:dyDescent="0.25">
      <c r="B29" s="59">
        <v>23</v>
      </c>
      <c r="C29" s="7" t="s">
        <v>85</v>
      </c>
      <c r="D29" s="8" t="s">
        <v>55</v>
      </c>
      <c r="E29" s="266"/>
      <c r="F29" s="276"/>
      <c r="G29" s="16" t="s">
        <v>79</v>
      </c>
      <c r="H29" s="180">
        <v>56202050</v>
      </c>
      <c r="I29" s="160">
        <v>6448</v>
      </c>
      <c r="J29" s="246">
        <f t="shared" si="0"/>
        <v>6770.4000000000005</v>
      </c>
      <c r="K29" s="242">
        <f t="shared" si="1"/>
        <v>6.7704000000000004</v>
      </c>
      <c r="L29" s="125"/>
      <c r="M29" s="106">
        <v>17</v>
      </c>
      <c r="N29" s="234">
        <f t="shared" si="2"/>
        <v>6.7704000000000004</v>
      </c>
      <c r="O29" s="234">
        <f t="shared" si="3"/>
        <v>6.7704000000000004</v>
      </c>
      <c r="P29" s="174" t="s">
        <v>322</v>
      </c>
      <c r="Q29" s="80" t="s">
        <v>396</v>
      </c>
      <c r="R29" s="76"/>
      <c r="S29" s="210" t="s">
        <v>85</v>
      </c>
      <c r="T29" s="76"/>
      <c r="V29" s="260"/>
    </row>
    <row r="30" spans="2:25" x14ac:dyDescent="0.25">
      <c r="B30" s="59">
        <v>24</v>
      </c>
      <c r="C30" s="1" t="s">
        <v>56</v>
      </c>
      <c r="D30" s="1" t="s">
        <v>55</v>
      </c>
      <c r="E30" s="266"/>
      <c r="F30" s="276"/>
      <c r="G30" s="11" t="s">
        <v>48</v>
      </c>
      <c r="H30" s="183">
        <v>56070733</v>
      </c>
      <c r="I30" s="160">
        <v>14546</v>
      </c>
      <c r="J30" s="246">
        <f t="shared" si="0"/>
        <v>15273.300000000001</v>
      </c>
      <c r="K30" s="242">
        <f t="shared" si="1"/>
        <v>15.273300000000001</v>
      </c>
      <c r="L30" s="125"/>
      <c r="M30" s="112">
        <v>27</v>
      </c>
      <c r="N30" s="234">
        <f t="shared" si="2"/>
        <v>15.273300000000001</v>
      </c>
      <c r="O30" s="234">
        <f t="shared" si="3"/>
        <v>15.273300000000001</v>
      </c>
      <c r="P30" s="172" t="s">
        <v>360</v>
      </c>
      <c r="Q30" s="80" t="s">
        <v>425</v>
      </c>
      <c r="R30" s="76"/>
      <c r="S30" s="210" t="s">
        <v>56</v>
      </c>
      <c r="T30" s="78"/>
      <c r="V30" s="260"/>
    </row>
    <row r="31" spans="2:25" ht="15" customHeight="1" x14ac:dyDescent="0.25">
      <c r="B31" s="59">
        <v>25</v>
      </c>
      <c r="C31" s="9" t="s">
        <v>100</v>
      </c>
      <c r="D31" s="10" t="s">
        <v>59</v>
      </c>
      <c r="E31" s="266"/>
      <c r="F31" s="276"/>
      <c r="G31" s="17" t="s">
        <v>8</v>
      </c>
      <c r="H31" s="180">
        <v>50521667</v>
      </c>
      <c r="I31" s="161">
        <v>70329</v>
      </c>
      <c r="J31" s="246">
        <f t="shared" si="0"/>
        <v>73845.45</v>
      </c>
      <c r="K31" s="242">
        <f t="shared" si="1"/>
        <v>73.84545</v>
      </c>
      <c r="L31" s="125"/>
      <c r="M31" s="106">
        <v>60</v>
      </c>
      <c r="N31" s="234">
        <f t="shared" si="2"/>
        <v>73.84545</v>
      </c>
      <c r="O31" s="234">
        <f t="shared" si="3"/>
        <v>73.84545</v>
      </c>
      <c r="P31" s="167" t="s">
        <v>295</v>
      </c>
      <c r="Q31" s="80" t="s">
        <v>397</v>
      </c>
      <c r="R31" s="76"/>
      <c r="S31" s="211" t="s">
        <v>100</v>
      </c>
      <c r="T31" s="88" t="s">
        <v>194</v>
      </c>
      <c r="V31" s="260"/>
    </row>
    <row r="32" spans="2:25" ht="21" customHeight="1" x14ac:dyDescent="0.25">
      <c r="B32" s="59">
        <v>26</v>
      </c>
      <c r="C32" s="9" t="s">
        <v>440</v>
      </c>
      <c r="D32" s="10" t="s">
        <v>441</v>
      </c>
      <c r="E32" s="266"/>
      <c r="F32" s="276"/>
      <c r="G32" s="17" t="s">
        <v>442</v>
      </c>
      <c r="H32" s="187">
        <v>63041667</v>
      </c>
      <c r="I32" s="109">
        <v>0</v>
      </c>
      <c r="J32" s="246">
        <f t="shared" si="0"/>
        <v>0</v>
      </c>
      <c r="K32" s="242">
        <f t="shared" si="1"/>
        <v>0</v>
      </c>
      <c r="L32" s="125"/>
      <c r="M32" s="113">
        <v>11</v>
      </c>
      <c r="N32" s="234">
        <f t="shared" si="2"/>
        <v>0</v>
      </c>
      <c r="O32" s="234">
        <f t="shared" si="3"/>
        <v>0</v>
      </c>
      <c r="P32" s="167" t="s">
        <v>443</v>
      </c>
      <c r="Q32" s="80" t="s">
        <v>444</v>
      </c>
      <c r="R32" s="76"/>
      <c r="S32" s="212" t="s">
        <v>60</v>
      </c>
      <c r="T32" s="82"/>
      <c r="V32" s="260"/>
    </row>
    <row r="33" spans="2:22" ht="27.75" customHeight="1" x14ac:dyDescent="0.25">
      <c r="B33" s="59">
        <v>27</v>
      </c>
      <c r="C33" s="2" t="s">
        <v>104</v>
      </c>
      <c r="D33" s="10" t="s">
        <v>61</v>
      </c>
      <c r="E33" s="266"/>
      <c r="F33" s="276"/>
      <c r="G33" s="17" t="s">
        <v>8</v>
      </c>
      <c r="H33" s="185">
        <v>96864092</v>
      </c>
      <c r="I33" s="109">
        <v>122430</v>
      </c>
      <c r="J33" s="246">
        <f t="shared" si="0"/>
        <v>128551.5</v>
      </c>
      <c r="K33" s="242">
        <f t="shared" si="1"/>
        <v>128.5515</v>
      </c>
      <c r="L33" s="125"/>
      <c r="M33" s="106">
        <v>100</v>
      </c>
      <c r="N33" s="234">
        <f t="shared" si="2"/>
        <v>128.5515</v>
      </c>
      <c r="O33" s="234">
        <f t="shared" si="3"/>
        <v>128.5515</v>
      </c>
      <c r="P33" s="167" t="s">
        <v>296</v>
      </c>
      <c r="Q33" s="80" t="s">
        <v>398</v>
      </c>
      <c r="R33" s="76"/>
      <c r="S33" s="213" t="s">
        <v>104</v>
      </c>
      <c r="T33" s="83" t="s">
        <v>195</v>
      </c>
      <c r="V33" s="260"/>
    </row>
    <row r="34" spans="2:22" ht="30" customHeight="1" x14ac:dyDescent="0.25">
      <c r="B34" s="59">
        <v>28</v>
      </c>
      <c r="C34" s="2" t="s">
        <v>168</v>
      </c>
      <c r="D34" s="10" t="s">
        <v>62</v>
      </c>
      <c r="E34" s="266"/>
      <c r="F34" s="276"/>
      <c r="G34" s="17" t="s">
        <v>8</v>
      </c>
      <c r="H34" s="180">
        <v>96061096</v>
      </c>
      <c r="I34" s="109">
        <v>104703</v>
      </c>
      <c r="J34" s="246">
        <f t="shared" si="0"/>
        <v>109938.15000000001</v>
      </c>
      <c r="K34" s="242">
        <f t="shared" si="1"/>
        <v>109.93815000000001</v>
      </c>
      <c r="L34" s="125"/>
      <c r="M34" s="106">
        <v>69</v>
      </c>
      <c r="N34" s="234">
        <f t="shared" si="2"/>
        <v>109.93815000000001</v>
      </c>
      <c r="O34" s="234">
        <f t="shared" si="3"/>
        <v>109.93815000000001</v>
      </c>
      <c r="P34" s="167" t="s">
        <v>297</v>
      </c>
      <c r="Q34" s="80" t="s">
        <v>399</v>
      </c>
      <c r="R34" s="76"/>
      <c r="S34" s="214" t="s">
        <v>168</v>
      </c>
      <c r="T34" s="85" t="s">
        <v>193</v>
      </c>
      <c r="V34" s="260"/>
    </row>
    <row r="35" spans="2:22" ht="29.25" customHeight="1" x14ac:dyDescent="0.25">
      <c r="B35" s="59">
        <v>29</v>
      </c>
      <c r="C35" s="2" t="s">
        <v>103</v>
      </c>
      <c r="D35" s="10" t="s">
        <v>62</v>
      </c>
      <c r="E35" s="267"/>
      <c r="F35" s="276"/>
      <c r="G35" s="17" t="s">
        <v>48</v>
      </c>
      <c r="H35" s="180">
        <v>27664816</v>
      </c>
      <c r="I35" s="109">
        <v>9857</v>
      </c>
      <c r="J35" s="246">
        <f t="shared" si="0"/>
        <v>10349.85</v>
      </c>
      <c r="K35" s="242">
        <f t="shared" si="1"/>
        <v>10.34985</v>
      </c>
      <c r="L35" s="125"/>
      <c r="M35" s="106">
        <v>4</v>
      </c>
      <c r="N35" s="234">
        <f t="shared" si="2"/>
        <v>10.34985</v>
      </c>
      <c r="O35" s="234">
        <f t="shared" si="3"/>
        <v>10.34985</v>
      </c>
      <c r="P35" s="167" t="s">
        <v>298</v>
      </c>
      <c r="Q35" s="80" t="s">
        <v>400</v>
      </c>
      <c r="R35" s="76"/>
      <c r="S35" s="214" t="s">
        <v>103</v>
      </c>
      <c r="T35" s="86"/>
      <c r="V35" s="260"/>
    </row>
    <row r="36" spans="2:22" x14ac:dyDescent="0.25">
      <c r="B36" s="59">
        <v>30</v>
      </c>
      <c r="C36" s="25" t="s">
        <v>57</v>
      </c>
      <c r="D36" s="25" t="s">
        <v>58</v>
      </c>
      <c r="E36" s="137" t="s">
        <v>92</v>
      </c>
      <c r="F36" s="276"/>
      <c r="G36" s="26" t="s">
        <v>8</v>
      </c>
      <c r="H36" s="190">
        <v>96775009</v>
      </c>
      <c r="I36" s="109">
        <v>225471</v>
      </c>
      <c r="J36" s="246">
        <f t="shared" si="0"/>
        <v>236744.55000000002</v>
      </c>
      <c r="K36" s="242">
        <f t="shared" si="1"/>
        <v>236.74455</v>
      </c>
      <c r="L36" s="125"/>
      <c r="M36" s="116">
        <v>130</v>
      </c>
      <c r="N36" s="234">
        <f t="shared" si="2"/>
        <v>236.74455</v>
      </c>
      <c r="O36" s="234">
        <f t="shared" si="3"/>
        <v>236.74455</v>
      </c>
      <c r="P36" s="168" t="s">
        <v>299</v>
      </c>
      <c r="Q36" s="80" t="s">
        <v>401</v>
      </c>
      <c r="R36" s="76"/>
      <c r="S36" s="215" t="s">
        <v>57</v>
      </c>
      <c r="T36" s="84" t="s">
        <v>192</v>
      </c>
      <c r="V36" s="260"/>
    </row>
    <row r="37" spans="2:22" x14ac:dyDescent="0.25">
      <c r="B37" s="59">
        <v>31</v>
      </c>
      <c r="C37" s="38" t="s">
        <v>64</v>
      </c>
      <c r="D37" s="37" t="s">
        <v>99</v>
      </c>
      <c r="E37" s="137" t="s">
        <v>93</v>
      </c>
      <c r="F37" s="276"/>
      <c r="G37" s="36" t="s">
        <v>48</v>
      </c>
      <c r="H37" s="178">
        <v>92103441</v>
      </c>
      <c r="I37" s="109">
        <v>3022</v>
      </c>
      <c r="J37" s="246">
        <f t="shared" si="0"/>
        <v>3173.1</v>
      </c>
      <c r="K37" s="242">
        <f t="shared" si="1"/>
        <v>3.1730999999999998</v>
      </c>
      <c r="L37" s="125"/>
      <c r="M37" s="117">
        <v>11</v>
      </c>
      <c r="N37" s="234">
        <f t="shared" si="2"/>
        <v>3.1730999999999998</v>
      </c>
      <c r="O37" s="234">
        <f t="shared" si="3"/>
        <v>3.1730999999999998</v>
      </c>
      <c r="P37" s="169" t="s">
        <v>300</v>
      </c>
      <c r="Q37" s="80" t="s">
        <v>402</v>
      </c>
      <c r="R37" s="76"/>
      <c r="S37" s="216" t="s">
        <v>64</v>
      </c>
      <c r="T37" s="87"/>
      <c r="V37" s="260"/>
    </row>
    <row r="38" spans="2:22" x14ac:dyDescent="0.25">
      <c r="B38" s="59">
        <v>32</v>
      </c>
      <c r="C38" s="34" t="s">
        <v>65</v>
      </c>
      <c r="D38" s="35" t="s">
        <v>78</v>
      </c>
      <c r="E38" s="281" t="s">
        <v>94</v>
      </c>
      <c r="F38" s="276"/>
      <c r="G38" s="24" t="s">
        <v>8</v>
      </c>
      <c r="H38" s="182">
        <v>96811590</v>
      </c>
      <c r="I38" s="109">
        <v>281498</v>
      </c>
      <c r="J38" s="246">
        <f t="shared" si="0"/>
        <v>295572.90000000002</v>
      </c>
      <c r="K38" s="242">
        <f t="shared" si="1"/>
        <v>295.5729</v>
      </c>
      <c r="L38" s="125"/>
      <c r="M38" s="118">
        <v>160</v>
      </c>
      <c r="N38" s="234">
        <f t="shared" si="2"/>
        <v>295.5729</v>
      </c>
      <c r="O38" s="234">
        <f t="shared" si="3"/>
        <v>295.5729</v>
      </c>
      <c r="P38" s="170" t="s">
        <v>301</v>
      </c>
      <c r="Q38" s="80" t="s">
        <v>403</v>
      </c>
      <c r="R38" s="76"/>
      <c r="S38" s="216" t="s">
        <v>65</v>
      </c>
      <c r="T38" s="87"/>
      <c r="U38" s="94" t="s">
        <v>260</v>
      </c>
      <c r="V38" s="260"/>
    </row>
    <row r="39" spans="2:22" x14ac:dyDescent="0.25">
      <c r="B39" s="59">
        <v>33</v>
      </c>
      <c r="C39" s="34" t="s">
        <v>66</v>
      </c>
      <c r="D39" s="35" t="s">
        <v>78</v>
      </c>
      <c r="E39" s="281"/>
      <c r="F39" s="276"/>
      <c r="G39" s="24" t="s">
        <v>8</v>
      </c>
      <c r="H39" s="182">
        <v>96722229</v>
      </c>
      <c r="I39" s="109">
        <v>252652</v>
      </c>
      <c r="J39" s="246">
        <f t="shared" si="0"/>
        <v>265284.60000000003</v>
      </c>
      <c r="K39" s="242">
        <f t="shared" si="1"/>
        <v>265.28460000000001</v>
      </c>
      <c r="L39" s="125"/>
      <c r="M39" s="118">
        <v>150</v>
      </c>
      <c r="N39" s="234">
        <f t="shared" si="2"/>
        <v>265.28460000000001</v>
      </c>
      <c r="O39" s="234">
        <f t="shared" si="3"/>
        <v>265.28460000000001</v>
      </c>
      <c r="P39" s="170" t="s">
        <v>302</v>
      </c>
      <c r="Q39" s="80" t="s">
        <v>404</v>
      </c>
      <c r="R39" s="76"/>
      <c r="S39" s="216" t="s">
        <v>169</v>
      </c>
      <c r="T39" s="87"/>
      <c r="U39" t="s">
        <v>260</v>
      </c>
      <c r="V39" s="260"/>
    </row>
    <row r="40" spans="2:22" x14ac:dyDescent="0.25">
      <c r="B40" s="59">
        <v>34</v>
      </c>
      <c r="C40" s="34" t="s">
        <v>163</v>
      </c>
      <c r="D40" s="35" t="s">
        <v>78</v>
      </c>
      <c r="E40" s="278"/>
      <c r="F40" s="276"/>
      <c r="G40" s="24" t="s">
        <v>63</v>
      </c>
      <c r="H40" s="182">
        <v>96861393</v>
      </c>
      <c r="I40" s="109">
        <v>119502</v>
      </c>
      <c r="J40" s="246">
        <f t="shared" si="0"/>
        <v>125477.1</v>
      </c>
      <c r="K40" s="242">
        <f t="shared" si="1"/>
        <v>125.47710000000001</v>
      </c>
      <c r="L40" s="125"/>
      <c r="M40" s="118">
        <v>80</v>
      </c>
      <c r="N40" s="234">
        <f t="shared" si="2"/>
        <v>125.47710000000001</v>
      </c>
      <c r="O40" s="234">
        <f t="shared" si="3"/>
        <v>125.47710000000001</v>
      </c>
      <c r="P40" s="170" t="s">
        <v>303</v>
      </c>
      <c r="Q40" s="80" t="s">
        <v>405</v>
      </c>
      <c r="R40" s="76"/>
      <c r="S40" s="216" t="s">
        <v>163</v>
      </c>
      <c r="T40" s="87"/>
      <c r="U40" t="s">
        <v>260</v>
      </c>
      <c r="V40" s="261"/>
    </row>
    <row r="41" spans="2:22" ht="15" customHeight="1" x14ac:dyDescent="0.25">
      <c r="B41" s="59">
        <v>35</v>
      </c>
      <c r="C41" s="18" t="s">
        <v>86</v>
      </c>
      <c r="D41" s="18" t="s">
        <v>82</v>
      </c>
      <c r="E41" s="138" t="s">
        <v>95</v>
      </c>
      <c r="F41" s="275" t="s">
        <v>84</v>
      </c>
      <c r="G41" s="19" t="s">
        <v>48</v>
      </c>
      <c r="H41" s="192">
        <v>58003095</v>
      </c>
      <c r="I41" s="109">
        <v>33648</v>
      </c>
      <c r="J41" s="246">
        <f t="shared" si="0"/>
        <v>35330.400000000001</v>
      </c>
      <c r="K41" s="242">
        <f t="shared" si="1"/>
        <v>35.330400000000004</v>
      </c>
      <c r="L41" s="125"/>
      <c r="M41" s="119">
        <v>39</v>
      </c>
      <c r="N41" s="234">
        <f t="shared" si="2"/>
        <v>35.330400000000004</v>
      </c>
      <c r="O41" s="234">
        <f t="shared" si="3"/>
        <v>35.330400000000004</v>
      </c>
      <c r="P41" s="193" t="s">
        <v>363</v>
      </c>
      <c r="Q41" s="80" t="s">
        <v>406</v>
      </c>
      <c r="R41" s="76"/>
      <c r="S41" s="217" t="s">
        <v>86</v>
      </c>
      <c r="T41" s="78"/>
      <c r="U41" t="s">
        <v>260</v>
      </c>
      <c r="V41" s="272" t="s">
        <v>435</v>
      </c>
    </row>
    <row r="42" spans="2:22" ht="15" customHeight="1" x14ac:dyDescent="0.25">
      <c r="B42" s="59">
        <v>36</v>
      </c>
      <c r="C42" s="66" t="s">
        <v>87</v>
      </c>
      <c r="D42" s="66" t="s">
        <v>98</v>
      </c>
      <c r="E42" s="138" t="s">
        <v>96</v>
      </c>
      <c r="F42" s="275"/>
      <c r="G42" s="67" t="s">
        <v>48</v>
      </c>
      <c r="H42" s="191">
        <v>30003665</v>
      </c>
      <c r="I42" s="109">
        <v>15753</v>
      </c>
      <c r="J42" s="246">
        <f t="shared" si="0"/>
        <v>16540.650000000001</v>
      </c>
      <c r="K42" s="242">
        <f t="shared" si="1"/>
        <v>16.540650000000003</v>
      </c>
      <c r="L42" s="125"/>
      <c r="M42" s="120">
        <v>40</v>
      </c>
      <c r="N42" s="234">
        <f t="shared" si="2"/>
        <v>16.540650000000003</v>
      </c>
      <c r="O42" s="234">
        <f t="shared" si="3"/>
        <v>16.540650000000003</v>
      </c>
      <c r="P42" s="196" t="s">
        <v>365</v>
      </c>
      <c r="Q42" s="80" t="s">
        <v>407</v>
      </c>
      <c r="R42" s="76"/>
      <c r="S42" s="217" t="s">
        <v>87</v>
      </c>
      <c r="T42" s="78"/>
      <c r="V42" s="273"/>
    </row>
    <row r="43" spans="2:22" x14ac:dyDescent="0.25">
      <c r="B43" s="59">
        <v>37</v>
      </c>
      <c r="C43" s="147" t="s">
        <v>88</v>
      </c>
      <c r="D43" s="147" t="s">
        <v>83</v>
      </c>
      <c r="E43" s="138" t="s">
        <v>273</v>
      </c>
      <c r="F43" s="129" t="s">
        <v>164</v>
      </c>
      <c r="G43" s="20" t="s">
        <v>48</v>
      </c>
      <c r="H43" s="199" t="s">
        <v>371</v>
      </c>
      <c r="I43" s="109">
        <v>1024</v>
      </c>
      <c r="J43" s="246">
        <f t="shared" si="0"/>
        <v>1075.2</v>
      </c>
      <c r="K43" s="242">
        <f t="shared" si="1"/>
        <v>1.0752000000000002</v>
      </c>
      <c r="L43" s="125"/>
      <c r="M43" s="121">
        <v>22</v>
      </c>
      <c r="N43" s="234">
        <f t="shared" si="2"/>
        <v>1.0752000000000002</v>
      </c>
      <c r="O43" s="234">
        <f t="shared" si="3"/>
        <v>1.0752000000000002</v>
      </c>
      <c r="P43" s="147" t="s">
        <v>370</v>
      </c>
      <c r="Q43" s="80" t="s">
        <v>408</v>
      </c>
      <c r="R43" s="76"/>
      <c r="S43" s="217" t="s">
        <v>88</v>
      </c>
      <c r="T43" s="78"/>
      <c r="U43" t="s">
        <v>260</v>
      </c>
      <c r="V43" s="80" t="s">
        <v>451</v>
      </c>
    </row>
    <row r="44" spans="2:22" ht="15" customHeight="1" x14ac:dyDescent="0.25">
      <c r="B44" s="59">
        <v>38</v>
      </c>
      <c r="C44" s="76" t="s">
        <v>263</v>
      </c>
      <c r="D44" s="76" t="s">
        <v>261</v>
      </c>
      <c r="E44" s="277" t="s">
        <v>97</v>
      </c>
      <c r="F44" s="275" t="s">
        <v>84</v>
      </c>
      <c r="G44" s="78" t="s">
        <v>48</v>
      </c>
      <c r="H44" s="176">
        <v>30056092</v>
      </c>
      <c r="I44" s="109">
        <v>22341</v>
      </c>
      <c r="J44" s="246">
        <f t="shared" si="0"/>
        <v>23458.05</v>
      </c>
      <c r="K44" s="242">
        <f t="shared" si="1"/>
        <v>23.45805</v>
      </c>
      <c r="L44" s="125"/>
      <c r="M44" s="27">
        <v>17</v>
      </c>
      <c r="N44" s="234">
        <f t="shared" si="2"/>
        <v>23.45805</v>
      </c>
      <c r="O44" s="234">
        <f t="shared" si="3"/>
        <v>23.45805</v>
      </c>
      <c r="P44" s="167" t="s">
        <v>304</v>
      </c>
      <c r="Q44" s="80" t="s">
        <v>409</v>
      </c>
      <c r="R44" s="76"/>
      <c r="V44" s="272" t="s">
        <v>435</v>
      </c>
    </row>
    <row r="45" spans="2:22" x14ac:dyDescent="0.25">
      <c r="B45" s="59">
        <v>39</v>
      </c>
      <c r="C45" s="76" t="s">
        <v>264</v>
      </c>
      <c r="D45" s="76" t="s">
        <v>261</v>
      </c>
      <c r="E45" s="278"/>
      <c r="F45" s="275"/>
      <c r="G45" s="78" t="s">
        <v>48</v>
      </c>
      <c r="H45" s="177">
        <v>30056090</v>
      </c>
      <c r="I45" s="109">
        <v>2381</v>
      </c>
      <c r="J45" s="246">
        <f t="shared" si="0"/>
        <v>2500.0500000000002</v>
      </c>
      <c r="K45" s="242">
        <f t="shared" si="1"/>
        <v>2.5000500000000003</v>
      </c>
      <c r="L45" s="125"/>
      <c r="M45" s="27">
        <v>39</v>
      </c>
      <c r="N45" s="234">
        <f t="shared" si="2"/>
        <v>2.5000500000000003</v>
      </c>
      <c r="O45" s="234">
        <f t="shared" si="3"/>
        <v>2.5000500000000003</v>
      </c>
      <c r="P45" s="167" t="s">
        <v>305</v>
      </c>
      <c r="Q45" s="80" t="s">
        <v>410</v>
      </c>
      <c r="R45" s="76"/>
      <c r="V45" s="274"/>
    </row>
    <row r="46" spans="2:22" ht="30" x14ac:dyDescent="0.25">
      <c r="B46" s="59">
        <v>40</v>
      </c>
      <c r="C46" s="139" t="s">
        <v>265</v>
      </c>
      <c r="D46" s="21" t="s">
        <v>266</v>
      </c>
      <c r="E46" s="138" t="s">
        <v>166</v>
      </c>
      <c r="F46" s="275"/>
      <c r="G46" s="78" t="s">
        <v>48</v>
      </c>
      <c r="H46" s="176">
        <v>56017598</v>
      </c>
      <c r="I46" s="109">
        <v>10902</v>
      </c>
      <c r="J46" s="246">
        <f t="shared" si="0"/>
        <v>11447.1</v>
      </c>
      <c r="K46" s="242">
        <f t="shared" si="1"/>
        <v>11.447100000000001</v>
      </c>
      <c r="L46" s="125"/>
      <c r="M46" s="27">
        <v>15</v>
      </c>
      <c r="N46" s="234">
        <f t="shared" si="2"/>
        <v>11.447100000000001</v>
      </c>
      <c r="O46" s="234">
        <f t="shared" si="3"/>
        <v>11.447100000000001</v>
      </c>
      <c r="P46" s="171" t="s">
        <v>306</v>
      </c>
      <c r="Q46" s="80" t="s">
        <v>411</v>
      </c>
      <c r="R46" s="76"/>
      <c r="V46" s="273"/>
    </row>
    <row r="47" spans="2:22" ht="29.25" customHeight="1" x14ac:dyDescent="0.25">
      <c r="B47" s="59">
        <v>41</v>
      </c>
      <c r="C47" s="139" t="s">
        <v>267</v>
      </c>
      <c r="D47" s="21" t="s">
        <v>268</v>
      </c>
      <c r="E47" s="138" t="s">
        <v>274</v>
      </c>
      <c r="F47" s="159" t="s">
        <v>81</v>
      </c>
      <c r="G47" s="78" t="s">
        <v>48</v>
      </c>
      <c r="H47" s="176">
        <v>76347709</v>
      </c>
      <c r="I47" s="109">
        <v>9861</v>
      </c>
      <c r="J47" s="246">
        <f t="shared" si="0"/>
        <v>10354.050000000001</v>
      </c>
      <c r="K47" s="242">
        <f t="shared" si="1"/>
        <v>10.354050000000001</v>
      </c>
      <c r="L47" s="125"/>
      <c r="M47" s="27">
        <v>33</v>
      </c>
      <c r="N47" s="234">
        <f t="shared" si="2"/>
        <v>10.354050000000001</v>
      </c>
      <c r="O47" s="234">
        <f t="shared" si="3"/>
        <v>10.354050000000001</v>
      </c>
      <c r="P47" s="171" t="s">
        <v>307</v>
      </c>
      <c r="Q47" s="80" t="s">
        <v>412</v>
      </c>
      <c r="R47" s="76"/>
      <c r="V47" s="80" t="s">
        <v>452</v>
      </c>
    </row>
    <row r="48" spans="2:22" ht="29.25" customHeight="1" x14ac:dyDescent="0.25">
      <c r="B48" s="59">
        <v>42</v>
      </c>
      <c r="C48" s="139" t="s">
        <v>449</v>
      </c>
      <c r="D48" s="21" t="s">
        <v>438</v>
      </c>
      <c r="E48" s="221" t="s">
        <v>91</v>
      </c>
      <c r="F48" s="220" t="s">
        <v>81</v>
      </c>
      <c r="G48" s="78" t="s">
        <v>8</v>
      </c>
      <c r="H48" s="176">
        <v>96777767</v>
      </c>
      <c r="I48" s="109">
        <v>6992</v>
      </c>
      <c r="J48" s="246">
        <f t="shared" si="0"/>
        <v>7341.6</v>
      </c>
      <c r="K48" s="242">
        <f t="shared" si="1"/>
        <v>7.3416000000000006</v>
      </c>
      <c r="L48" s="125"/>
      <c r="M48" s="27">
        <v>52</v>
      </c>
      <c r="N48" s="234">
        <f t="shared" si="2"/>
        <v>7.3416000000000006</v>
      </c>
      <c r="O48" s="234">
        <f t="shared" si="3"/>
        <v>7.3416000000000006</v>
      </c>
      <c r="P48" s="171" t="s">
        <v>439</v>
      </c>
      <c r="Q48" s="80" t="s">
        <v>445</v>
      </c>
      <c r="R48" s="208"/>
      <c r="V48" s="80" t="s">
        <v>452</v>
      </c>
    </row>
    <row r="49" spans="2:19" x14ac:dyDescent="0.25">
      <c r="F49" s="70"/>
      <c r="G49" s="122"/>
      <c r="H49" s="135" t="s">
        <v>67</v>
      </c>
      <c r="I49" s="162">
        <f>SUM(I7:I48)</f>
        <v>3460629</v>
      </c>
      <c r="J49" s="247">
        <f>SUM(J7:J48)</f>
        <v>3633660.45</v>
      </c>
      <c r="K49" s="248">
        <f>SUM(K7:K48)</f>
        <v>3633.6604499999999</v>
      </c>
      <c r="L49" s="207">
        <f>SUM(L7:L48)</f>
        <v>0</v>
      </c>
      <c r="M49" s="27"/>
      <c r="N49" s="253">
        <f>SUM(N7:N48)</f>
        <v>3633.6604499999999</v>
      </c>
      <c r="O49" s="253">
        <f>SUM(O7:O48)</f>
        <v>3633.6604499999999</v>
      </c>
    </row>
    <row r="50" spans="2:19" x14ac:dyDescent="0.25">
      <c r="F50" s="70"/>
      <c r="G50" s="122"/>
      <c r="H50" s="39"/>
      <c r="I50" s="126"/>
      <c r="J50" s="126"/>
      <c r="K50" s="134"/>
      <c r="L50" s="134"/>
      <c r="M50" s="39"/>
      <c r="N50" s="231"/>
      <c r="O50" s="231"/>
    </row>
    <row r="51" spans="2:19" x14ac:dyDescent="0.25">
      <c r="B51" s="64" t="s">
        <v>92</v>
      </c>
      <c r="C51" s="22" t="s">
        <v>275</v>
      </c>
    </row>
    <row r="52" spans="2:19" x14ac:dyDescent="0.25">
      <c r="B52" s="64" t="s">
        <v>93</v>
      </c>
      <c r="C52" s="22" t="s">
        <v>276</v>
      </c>
      <c r="H52" s="12"/>
      <c r="I52" s="32"/>
      <c r="J52" s="32"/>
      <c r="K52" s="32"/>
      <c r="L52" s="32"/>
      <c r="P52" s="32"/>
    </row>
    <row r="53" spans="2:19" x14ac:dyDescent="0.25">
      <c r="B53" s="64" t="s">
        <v>94</v>
      </c>
      <c r="C53" s="22" t="s">
        <v>277</v>
      </c>
      <c r="P53" s="32"/>
    </row>
    <row r="54" spans="2:19" x14ac:dyDescent="0.25">
      <c r="B54" s="64" t="s">
        <v>95</v>
      </c>
      <c r="C54" s="22" t="s">
        <v>278</v>
      </c>
      <c r="S54" s="63" t="s">
        <v>167</v>
      </c>
    </row>
    <row r="55" spans="2:19" x14ac:dyDescent="0.25">
      <c r="B55" s="64" t="s">
        <v>96</v>
      </c>
      <c r="C55" s="22" t="s">
        <v>279</v>
      </c>
    </row>
    <row r="56" spans="2:19" x14ac:dyDescent="0.25">
      <c r="B56" s="64" t="s">
        <v>273</v>
      </c>
      <c r="C56" s="22" t="s">
        <v>280</v>
      </c>
    </row>
    <row r="57" spans="2:19" x14ac:dyDescent="0.25">
      <c r="B57" s="64" t="s">
        <v>97</v>
      </c>
      <c r="C57" s="22" t="s">
        <v>281</v>
      </c>
      <c r="G57" s="130"/>
    </row>
    <row r="58" spans="2:19" x14ac:dyDescent="0.25">
      <c r="B58" s="64" t="s">
        <v>166</v>
      </c>
      <c r="C58" s="22" t="s">
        <v>282</v>
      </c>
      <c r="G58" s="130"/>
    </row>
    <row r="59" spans="2:19" x14ac:dyDescent="0.25">
      <c r="B59" s="64" t="s">
        <v>274</v>
      </c>
      <c r="C59" s="22" t="s">
        <v>283</v>
      </c>
    </row>
    <row r="60" spans="2:19" x14ac:dyDescent="0.25">
      <c r="C60" s="40"/>
    </row>
    <row r="61" spans="2:19" x14ac:dyDescent="0.25">
      <c r="E61" s="271" t="s">
        <v>465</v>
      </c>
      <c r="F61" s="271"/>
      <c r="G61" s="256">
        <f>N49</f>
        <v>3633.6604499999999</v>
      </c>
      <c r="H61" s="72" t="s">
        <v>204</v>
      </c>
    </row>
    <row r="62" spans="2:19" x14ac:dyDescent="0.25">
      <c r="E62" s="72" t="s">
        <v>463</v>
      </c>
      <c r="F62" s="73"/>
      <c r="G62" s="257">
        <f>O49</f>
        <v>3633.6604499999999</v>
      </c>
      <c r="H62" s="127" t="s">
        <v>204</v>
      </c>
    </row>
    <row r="63" spans="2:19" x14ac:dyDescent="0.25">
      <c r="E63" s="72"/>
      <c r="F63" s="73"/>
      <c r="G63" s="257"/>
      <c r="H63" s="127"/>
    </row>
    <row r="64" spans="2:19" x14ac:dyDescent="0.25">
      <c r="E64" s="72" t="s">
        <v>458</v>
      </c>
      <c r="F64" s="72"/>
      <c r="G64" s="258">
        <f>G62+G61+G63</f>
        <v>7267.3208999999997</v>
      </c>
      <c r="H64" s="72" t="s">
        <v>204</v>
      </c>
    </row>
  </sheetData>
  <mergeCells count="13">
    <mergeCell ref="B1:M1"/>
    <mergeCell ref="B2:M2"/>
    <mergeCell ref="B4:M5"/>
    <mergeCell ref="E7:E35"/>
    <mergeCell ref="E38:E40"/>
    <mergeCell ref="E61:F61"/>
    <mergeCell ref="V7:V40"/>
    <mergeCell ref="V41:V42"/>
    <mergeCell ref="V44:V46"/>
    <mergeCell ref="F44:F46"/>
    <mergeCell ref="F41:F42"/>
    <mergeCell ref="F7:F40"/>
    <mergeCell ref="E44:E45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8"/>
  <sheetViews>
    <sheetView zoomScale="85" zoomScaleNormal="85" workbookViewId="0">
      <selection activeCell="B4" sqref="B4:M5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4.5703125" customWidth="1"/>
    <col min="7" max="7" width="8" customWidth="1"/>
    <col min="8" max="8" width="14.140625" customWidth="1"/>
    <col min="9" max="9" width="12.7109375" hidden="1" customWidth="1"/>
    <col min="10" max="10" width="12.7109375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</cols>
  <sheetData>
    <row r="1" spans="2:19" x14ac:dyDescent="0.25">
      <c r="B1" s="262" t="s">
        <v>469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23"/>
      <c r="O1" s="223"/>
    </row>
    <row r="2" spans="2:19" x14ac:dyDescent="0.25">
      <c r="B2" s="262" t="s">
        <v>468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23"/>
      <c r="O2" s="223"/>
    </row>
    <row r="4" spans="2:19" ht="17.25" x14ac:dyDescent="0.25">
      <c r="B4" s="263" t="s">
        <v>456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24"/>
      <c r="O4" s="224"/>
      <c r="P4" s="41"/>
    </row>
    <row r="5" spans="2:19" ht="20.2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24"/>
      <c r="O5" s="224"/>
    </row>
    <row r="6" spans="2:19" ht="58.5" customHeight="1" x14ac:dyDescent="0.25">
      <c r="B6" s="140" t="s">
        <v>0</v>
      </c>
      <c r="C6" s="140" t="s">
        <v>1</v>
      </c>
      <c r="D6" s="140" t="s">
        <v>2</v>
      </c>
      <c r="E6" s="65" t="s">
        <v>90</v>
      </c>
      <c r="F6" s="255" t="s">
        <v>80</v>
      </c>
      <c r="G6" s="140" t="s">
        <v>3</v>
      </c>
      <c r="H6" s="140" t="s">
        <v>4</v>
      </c>
      <c r="I6" s="161" t="s">
        <v>459</v>
      </c>
      <c r="J6" s="161" t="s">
        <v>459</v>
      </c>
      <c r="K6" s="141" t="s">
        <v>137</v>
      </c>
      <c r="L6" s="141" t="s">
        <v>376</v>
      </c>
      <c r="M6" s="142" t="s">
        <v>68</v>
      </c>
      <c r="N6" s="232" t="s">
        <v>460</v>
      </c>
      <c r="O6" s="232" t="s">
        <v>464</v>
      </c>
      <c r="P6" s="43" t="s">
        <v>89</v>
      </c>
      <c r="Q6" s="209" t="s">
        <v>377</v>
      </c>
      <c r="R6" s="218" t="s">
        <v>424</v>
      </c>
      <c r="S6" s="80" t="s">
        <v>436</v>
      </c>
    </row>
    <row r="7" spans="2:19" ht="24.75" customHeight="1" x14ac:dyDescent="0.25">
      <c r="B7" s="56" t="s">
        <v>5</v>
      </c>
      <c r="C7" s="7" t="s">
        <v>105</v>
      </c>
      <c r="D7" s="8" t="s">
        <v>106</v>
      </c>
      <c r="E7" s="282" t="s">
        <v>91</v>
      </c>
      <c r="F7" s="284" t="s">
        <v>284</v>
      </c>
      <c r="G7" s="69" t="s">
        <v>107</v>
      </c>
      <c r="H7" s="180">
        <v>37820130</v>
      </c>
      <c r="I7" s="198">
        <v>337028</v>
      </c>
      <c r="J7" s="244">
        <f>I7*1.05</f>
        <v>353879.4</v>
      </c>
      <c r="K7" s="245">
        <f>J7/1000</f>
        <v>353.87940000000003</v>
      </c>
      <c r="L7" s="143"/>
      <c r="M7" s="123">
        <v>270</v>
      </c>
      <c r="N7" s="236">
        <f>K7</f>
        <v>353.87940000000003</v>
      </c>
      <c r="O7" s="236">
        <f>K7</f>
        <v>353.87940000000003</v>
      </c>
      <c r="P7" s="164" t="s">
        <v>342</v>
      </c>
      <c r="Q7" s="80" t="s">
        <v>413</v>
      </c>
      <c r="R7" s="76"/>
      <c r="S7" s="259" t="s">
        <v>437</v>
      </c>
    </row>
    <row r="8" spans="2:19" ht="21" customHeight="1" x14ac:dyDescent="0.25">
      <c r="B8" s="56" t="s">
        <v>9</v>
      </c>
      <c r="C8" s="10" t="s">
        <v>108</v>
      </c>
      <c r="D8" s="10" t="s">
        <v>109</v>
      </c>
      <c r="E8" s="282"/>
      <c r="F8" s="285"/>
      <c r="G8" s="17" t="s">
        <v>107</v>
      </c>
      <c r="H8" s="180">
        <v>24863444</v>
      </c>
      <c r="I8" s="198">
        <v>261</v>
      </c>
      <c r="J8" s="244">
        <f t="shared" ref="J8:J29" si="0">I8*1.05</f>
        <v>274.05</v>
      </c>
      <c r="K8" s="245">
        <f t="shared" ref="K8:K30" si="1">J8/1000</f>
        <v>0.27405000000000002</v>
      </c>
      <c r="L8" s="143"/>
      <c r="M8" s="106">
        <v>4</v>
      </c>
      <c r="N8" s="236">
        <f t="shared" ref="N8:N29" si="2">K8</f>
        <v>0.27405000000000002</v>
      </c>
      <c r="O8" s="236">
        <f t="shared" ref="O8:O29" si="3">K8</f>
        <v>0.27405000000000002</v>
      </c>
      <c r="P8" s="164" t="s">
        <v>343</v>
      </c>
      <c r="Q8" s="80" t="s">
        <v>414</v>
      </c>
      <c r="R8" s="76"/>
      <c r="S8" s="260"/>
    </row>
    <row r="9" spans="2:19" ht="19.5" customHeight="1" x14ac:dyDescent="0.25">
      <c r="B9" s="56" t="s">
        <v>12</v>
      </c>
      <c r="C9" s="9" t="s">
        <v>110</v>
      </c>
      <c r="D9" s="10" t="s">
        <v>53</v>
      </c>
      <c r="E9" s="282"/>
      <c r="F9" s="285"/>
      <c r="G9" s="17" t="s">
        <v>107</v>
      </c>
      <c r="H9" s="180">
        <v>51162942</v>
      </c>
      <c r="I9" s="198">
        <v>144691</v>
      </c>
      <c r="J9" s="244">
        <f t="shared" si="0"/>
        <v>151925.55000000002</v>
      </c>
      <c r="K9" s="245">
        <f t="shared" si="1"/>
        <v>151.92555000000002</v>
      </c>
      <c r="L9" s="143"/>
      <c r="M9" s="106">
        <v>70</v>
      </c>
      <c r="N9" s="236">
        <f t="shared" si="2"/>
        <v>151.92555000000002</v>
      </c>
      <c r="O9" s="236">
        <f t="shared" si="3"/>
        <v>151.92555000000002</v>
      </c>
      <c r="P9" s="164" t="s">
        <v>351</v>
      </c>
      <c r="Q9" s="80" t="s">
        <v>430</v>
      </c>
      <c r="R9" s="76"/>
      <c r="S9" s="260"/>
    </row>
    <row r="10" spans="2:19" ht="15" customHeight="1" x14ac:dyDescent="0.25">
      <c r="B10" s="56" t="s">
        <v>15</v>
      </c>
      <c r="C10" s="10" t="s">
        <v>108</v>
      </c>
      <c r="D10" s="10" t="s">
        <v>111</v>
      </c>
      <c r="E10" s="282"/>
      <c r="F10" s="285"/>
      <c r="G10" s="17" t="s">
        <v>107</v>
      </c>
      <c r="H10" s="180">
        <v>83046906</v>
      </c>
      <c r="I10" s="198">
        <v>196</v>
      </c>
      <c r="J10" s="244">
        <f t="shared" si="0"/>
        <v>205.8</v>
      </c>
      <c r="K10" s="245">
        <f t="shared" si="1"/>
        <v>0.20580000000000001</v>
      </c>
      <c r="L10" s="143"/>
      <c r="M10" s="106">
        <v>3</v>
      </c>
      <c r="N10" s="236">
        <f t="shared" si="2"/>
        <v>0.20580000000000001</v>
      </c>
      <c r="O10" s="236">
        <f t="shared" si="3"/>
        <v>0.20580000000000001</v>
      </c>
      <c r="P10" s="164" t="s">
        <v>345</v>
      </c>
      <c r="Q10" s="80" t="s">
        <v>414</v>
      </c>
      <c r="R10" s="76"/>
      <c r="S10" s="260"/>
    </row>
    <row r="11" spans="2:19" ht="15" customHeight="1" x14ac:dyDescent="0.25">
      <c r="B11" s="56" t="s">
        <v>18</v>
      </c>
      <c r="C11" s="10" t="s">
        <v>108</v>
      </c>
      <c r="D11" s="10" t="s">
        <v>112</v>
      </c>
      <c r="E11" s="282"/>
      <c r="F11" s="285"/>
      <c r="G11" s="17" t="s">
        <v>107</v>
      </c>
      <c r="H11" s="180">
        <v>99000850</v>
      </c>
      <c r="I11" s="198">
        <v>249</v>
      </c>
      <c r="J11" s="244">
        <f t="shared" si="0"/>
        <v>261.45</v>
      </c>
      <c r="K11" s="245">
        <f t="shared" si="1"/>
        <v>0.26145000000000002</v>
      </c>
      <c r="L11" s="143"/>
      <c r="M11" s="106">
        <v>4</v>
      </c>
      <c r="N11" s="236">
        <f t="shared" si="2"/>
        <v>0.26145000000000002</v>
      </c>
      <c r="O11" s="236">
        <f t="shared" si="3"/>
        <v>0.26145000000000002</v>
      </c>
      <c r="P11" s="164" t="s">
        <v>359</v>
      </c>
      <c r="Q11" s="80" t="s">
        <v>414</v>
      </c>
      <c r="R11" s="76"/>
      <c r="S11" s="260"/>
    </row>
    <row r="12" spans="2:19" ht="15" customHeight="1" x14ac:dyDescent="0.25">
      <c r="B12" s="56" t="s">
        <v>21</v>
      </c>
      <c r="C12" s="10" t="s">
        <v>108</v>
      </c>
      <c r="D12" s="10" t="s">
        <v>113</v>
      </c>
      <c r="E12" s="282"/>
      <c r="F12" s="285"/>
      <c r="G12" s="17" t="s">
        <v>107</v>
      </c>
      <c r="H12" s="180">
        <v>83046867</v>
      </c>
      <c r="I12" s="198">
        <v>835</v>
      </c>
      <c r="J12" s="244">
        <f t="shared" si="0"/>
        <v>876.75</v>
      </c>
      <c r="K12" s="245">
        <f t="shared" si="1"/>
        <v>0.87675000000000003</v>
      </c>
      <c r="L12" s="143"/>
      <c r="M12" s="106">
        <v>3</v>
      </c>
      <c r="N12" s="236">
        <f t="shared" si="2"/>
        <v>0.87675000000000003</v>
      </c>
      <c r="O12" s="236">
        <f t="shared" si="3"/>
        <v>0.87675000000000003</v>
      </c>
      <c r="P12" s="164" t="s">
        <v>346</v>
      </c>
      <c r="Q12" s="80" t="s">
        <v>414</v>
      </c>
      <c r="R12" s="76"/>
      <c r="S12" s="260"/>
    </row>
    <row r="13" spans="2:19" ht="15" customHeight="1" x14ac:dyDescent="0.25">
      <c r="B13" s="56" t="s">
        <v>23</v>
      </c>
      <c r="C13" s="10" t="s">
        <v>108</v>
      </c>
      <c r="D13" s="10" t="s">
        <v>114</v>
      </c>
      <c r="E13" s="282"/>
      <c r="F13" s="285"/>
      <c r="G13" s="17" t="s">
        <v>107</v>
      </c>
      <c r="H13" s="180">
        <v>23058322</v>
      </c>
      <c r="I13" s="198">
        <v>643</v>
      </c>
      <c r="J13" s="244">
        <f t="shared" si="0"/>
        <v>675.15</v>
      </c>
      <c r="K13" s="245">
        <f t="shared" si="1"/>
        <v>0.67515000000000003</v>
      </c>
      <c r="L13" s="143"/>
      <c r="M13" s="106">
        <v>3</v>
      </c>
      <c r="N13" s="236">
        <f t="shared" si="2"/>
        <v>0.67515000000000003</v>
      </c>
      <c r="O13" s="236">
        <f t="shared" si="3"/>
        <v>0.67515000000000003</v>
      </c>
      <c r="P13" s="164" t="s">
        <v>344</v>
      </c>
      <c r="Q13" s="80" t="s">
        <v>414</v>
      </c>
      <c r="R13" s="76"/>
      <c r="S13" s="260"/>
    </row>
    <row r="14" spans="2:19" ht="15" customHeight="1" x14ac:dyDescent="0.25">
      <c r="B14" s="56" t="s">
        <v>26</v>
      </c>
      <c r="C14" s="10" t="s">
        <v>108</v>
      </c>
      <c r="D14" s="10" t="s">
        <v>115</v>
      </c>
      <c r="E14" s="282"/>
      <c r="F14" s="285"/>
      <c r="G14" s="17" t="s">
        <v>107</v>
      </c>
      <c r="H14" s="180">
        <v>25953595</v>
      </c>
      <c r="I14" s="198">
        <v>337</v>
      </c>
      <c r="J14" s="244">
        <f t="shared" si="0"/>
        <v>353.85</v>
      </c>
      <c r="K14" s="245">
        <f t="shared" si="1"/>
        <v>0.35385</v>
      </c>
      <c r="L14" s="143"/>
      <c r="M14" s="106">
        <v>3</v>
      </c>
      <c r="N14" s="236">
        <f t="shared" si="2"/>
        <v>0.35385</v>
      </c>
      <c r="O14" s="236">
        <f t="shared" si="3"/>
        <v>0.35385</v>
      </c>
      <c r="P14" s="164" t="s">
        <v>314</v>
      </c>
      <c r="Q14" s="80" t="s">
        <v>414</v>
      </c>
      <c r="R14" s="76"/>
      <c r="S14" s="260"/>
    </row>
    <row r="15" spans="2:19" ht="20.25" customHeight="1" x14ac:dyDescent="0.25">
      <c r="B15" s="56" t="s">
        <v>28</v>
      </c>
      <c r="C15" s="9" t="s">
        <v>116</v>
      </c>
      <c r="D15" s="10" t="s">
        <v>27</v>
      </c>
      <c r="E15" s="282"/>
      <c r="F15" s="285"/>
      <c r="G15" s="17" t="s">
        <v>107</v>
      </c>
      <c r="H15" s="180">
        <v>51165379</v>
      </c>
      <c r="I15" s="198">
        <v>184963</v>
      </c>
      <c r="J15" s="244">
        <f t="shared" si="0"/>
        <v>194211.15</v>
      </c>
      <c r="K15" s="245">
        <f t="shared" si="1"/>
        <v>194.21115</v>
      </c>
      <c r="L15" s="143"/>
      <c r="M15" s="106">
        <v>90</v>
      </c>
      <c r="N15" s="236">
        <f t="shared" si="2"/>
        <v>194.21115</v>
      </c>
      <c r="O15" s="236">
        <f t="shared" si="3"/>
        <v>194.21115</v>
      </c>
      <c r="P15" s="173" t="s">
        <v>348</v>
      </c>
      <c r="Q15" s="80" t="s">
        <v>431</v>
      </c>
      <c r="R15" s="76"/>
      <c r="S15" s="260"/>
    </row>
    <row r="16" spans="2:19" ht="20.25" customHeight="1" x14ac:dyDescent="0.25">
      <c r="B16" s="56" t="s">
        <v>31</v>
      </c>
      <c r="C16" s="9" t="s">
        <v>117</v>
      </c>
      <c r="D16" s="10" t="s">
        <v>27</v>
      </c>
      <c r="E16" s="282"/>
      <c r="F16" s="285"/>
      <c r="G16" s="17" t="s">
        <v>107</v>
      </c>
      <c r="H16" s="180">
        <v>51158894</v>
      </c>
      <c r="I16" s="198">
        <v>184971</v>
      </c>
      <c r="J16" s="244">
        <f t="shared" si="0"/>
        <v>194219.55000000002</v>
      </c>
      <c r="K16" s="245">
        <f t="shared" si="1"/>
        <v>194.21955000000003</v>
      </c>
      <c r="L16" s="143"/>
      <c r="M16" s="106">
        <v>107</v>
      </c>
      <c r="N16" s="236">
        <f t="shared" si="2"/>
        <v>194.21955000000003</v>
      </c>
      <c r="O16" s="236">
        <f t="shared" si="3"/>
        <v>194.21955000000003</v>
      </c>
      <c r="P16" s="173" t="s">
        <v>352</v>
      </c>
      <c r="Q16" s="80" t="s">
        <v>432</v>
      </c>
      <c r="R16" s="76"/>
      <c r="S16" s="260"/>
    </row>
    <row r="17" spans="2:19" ht="20.25" customHeight="1" x14ac:dyDescent="0.25">
      <c r="B17" s="56" t="s">
        <v>34</v>
      </c>
      <c r="C17" s="9" t="s">
        <v>165</v>
      </c>
      <c r="D17" s="10" t="s">
        <v>119</v>
      </c>
      <c r="E17" s="282"/>
      <c r="F17" s="285"/>
      <c r="G17" s="17" t="s">
        <v>107</v>
      </c>
      <c r="H17" s="180">
        <v>9112761</v>
      </c>
      <c r="I17" s="198">
        <v>3921</v>
      </c>
      <c r="J17" s="244">
        <f t="shared" si="0"/>
        <v>4117.05</v>
      </c>
      <c r="K17" s="245">
        <f t="shared" si="1"/>
        <v>4.1170499999999999</v>
      </c>
      <c r="L17" s="143"/>
      <c r="M17" s="106">
        <v>11</v>
      </c>
      <c r="N17" s="236">
        <f t="shared" si="2"/>
        <v>4.1170499999999999</v>
      </c>
      <c r="O17" s="236">
        <f t="shared" si="3"/>
        <v>4.1170499999999999</v>
      </c>
      <c r="P17" s="173" t="s">
        <v>332</v>
      </c>
      <c r="Q17" s="80" t="s">
        <v>414</v>
      </c>
      <c r="R17" s="76"/>
      <c r="S17" s="260"/>
    </row>
    <row r="18" spans="2:19" ht="15" customHeight="1" x14ac:dyDescent="0.25">
      <c r="B18" s="56" t="s">
        <v>35</v>
      </c>
      <c r="C18" s="9" t="s">
        <v>120</v>
      </c>
      <c r="D18" s="10" t="s">
        <v>121</v>
      </c>
      <c r="E18" s="282"/>
      <c r="F18" s="285"/>
      <c r="G18" s="17" t="s">
        <v>107</v>
      </c>
      <c r="H18" s="180">
        <v>4634390</v>
      </c>
      <c r="I18" s="198">
        <v>45523</v>
      </c>
      <c r="J18" s="244">
        <f t="shared" si="0"/>
        <v>47799.15</v>
      </c>
      <c r="K18" s="245">
        <f t="shared" si="1"/>
        <v>47.799150000000004</v>
      </c>
      <c r="L18" s="143"/>
      <c r="M18" s="106">
        <v>53</v>
      </c>
      <c r="N18" s="236">
        <f t="shared" si="2"/>
        <v>47.799150000000004</v>
      </c>
      <c r="O18" s="236">
        <f t="shared" si="3"/>
        <v>47.799150000000004</v>
      </c>
      <c r="P18" s="164" t="s">
        <v>338</v>
      </c>
      <c r="Q18" s="80" t="s">
        <v>414</v>
      </c>
      <c r="R18" s="76"/>
      <c r="S18" s="260"/>
    </row>
    <row r="19" spans="2:19" ht="15" customHeight="1" x14ac:dyDescent="0.25">
      <c r="B19" s="56" t="s">
        <v>38</v>
      </c>
      <c r="C19" s="10" t="s">
        <v>108</v>
      </c>
      <c r="D19" s="10" t="s">
        <v>122</v>
      </c>
      <c r="E19" s="282"/>
      <c r="F19" s="285"/>
      <c r="G19" s="17" t="s">
        <v>107</v>
      </c>
      <c r="H19" s="180">
        <v>22057267</v>
      </c>
      <c r="I19" s="198">
        <v>483</v>
      </c>
      <c r="J19" s="244">
        <f t="shared" si="0"/>
        <v>507.15000000000003</v>
      </c>
      <c r="K19" s="245">
        <f t="shared" si="1"/>
        <v>0.50714999999999999</v>
      </c>
      <c r="L19" s="143"/>
      <c r="M19" s="106">
        <v>3</v>
      </c>
      <c r="N19" s="236">
        <f t="shared" si="2"/>
        <v>0.50714999999999999</v>
      </c>
      <c r="O19" s="236">
        <f t="shared" si="3"/>
        <v>0.50714999999999999</v>
      </c>
      <c r="P19" s="164" t="s">
        <v>327</v>
      </c>
      <c r="Q19" s="80" t="s">
        <v>414</v>
      </c>
      <c r="R19" s="76"/>
      <c r="S19" s="260"/>
    </row>
    <row r="20" spans="2:19" ht="18.75" customHeight="1" x14ac:dyDescent="0.25">
      <c r="B20" s="56" t="s">
        <v>39</v>
      </c>
      <c r="C20" s="9" t="s">
        <v>123</v>
      </c>
      <c r="D20" s="10" t="s">
        <v>124</v>
      </c>
      <c r="E20" s="282"/>
      <c r="F20" s="285"/>
      <c r="G20" s="17" t="s">
        <v>107</v>
      </c>
      <c r="H20" s="180">
        <v>51162946</v>
      </c>
      <c r="I20" s="198">
        <v>189718</v>
      </c>
      <c r="J20" s="244">
        <f t="shared" si="0"/>
        <v>199203.9</v>
      </c>
      <c r="K20" s="245">
        <f t="shared" si="1"/>
        <v>199.2039</v>
      </c>
      <c r="L20" s="143"/>
      <c r="M20" s="106">
        <v>220</v>
      </c>
      <c r="N20" s="236">
        <f t="shared" si="2"/>
        <v>199.2039</v>
      </c>
      <c r="O20" s="236">
        <f t="shared" si="3"/>
        <v>199.2039</v>
      </c>
      <c r="P20" s="173" t="s">
        <v>341</v>
      </c>
      <c r="Q20" s="80" t="s">
        <v>433</v>
      </c>
      <c r="R20" s="76"/>
      <c r="S20" s="260"/>
    </row>
    <row r="21" spans="2:19" ht="15" customHeight="1" x14ac:dyDescent="0.25">
      <c r="B21" s="56" t="s">
        <v>42</v>
      </c>
      <c r="C21" s="151" t="s">
        <v>125</v>
      </c>
      <c r="D21" s="152" t="s">
        <v>126</v>
      </c>
      <c r="E21" s="283" t="s">
        <v>272</v>
      </c>
      <c r="F21" s="285"/>
      <c r="G21" s="71" t="s">
        <v>107</v>
      </c>
      <c r="H21" s="189">
        <v>96860783</v>
      </c>
      <c r="I21" s="198">
        <v>154206</v>
      </c>
      <c r="J21" s="244">
        <f t="shared" si="0"/>
        <v>161916.30000000002</v>
      </c>
      <c r="K21" s="245">
        <f t="shared" si="1"/>
        <v>161.91630000000001</v>
      </c>
      <c r="L21" s="143"/>
      <c r="M21" s="124">
        <v>125</v>
      </c>
      <c r="N21" s="236">
        <f t="shared" si="2"/>
        <v>161.91630000000001</v>
      </c>
      <c r="O21" s="236">
        <f t="shared" si="3"/>
        <v>161.91630000000001</v>
      </c>
      <c r="P21" s="165" t="s">
        <v>287</v>
      </c>
      <c r="Q21" s="80" t="s">
        <v>415</v>
      </c>
      <c r="R21" s="76"/>
      <c r="S21" s="260"/>
    </row>
    <row r="22" spans="2:19" ht="15" customHeight="1" x14ac:dyDescent="0.25">
      <c r="B22" s="56" t="s">
        <v>44</v>
      </c>
      <c r="C22" s="151" t="s">
        <v>127</v>
      </c>
      <c r="D22" s="152" t="s">
        <v>128</v>
      </c>
      <c r="E22" s="283"/>
      <c r="F22" s="285"/>
      <c r="G22" s="71" t="s">
        <v>107</v>
      </c>
      <c r="H22" s="189">
        <v>96867089</v>
      </c>
      <c r="I22" s="198">
        <v>165312</v>
      </c>
      <c r="J22" s="244">
        <f t="shared" si="0"/>
        <v>173577.60000000001</v>
      </c>
      <c r="K22" s="245">
        <f t="shared" si="1"/>
        <v>173.57760000000002</v>
      </c>
      <c r="L22" s="143"/>
      <c r="M22" s="124">
        <v>125</v>
      </c>
      <c r="N22" s="236">
        <f t="shared" si="2"/>
        <v>173.57760000000002</v>
      </c>
      <c r="O22" s="236">
        <f t="shared" si="3"/>
        <v>173.57760000000002</v>
      </c>
      <c r="P22" s="165" t="s">
        <v>288</v>
      </c>
      <c r="Q22" s="80" t="s">
        <v>416</v>
      </c>
      <c r="R22" s="76"/>
      <c r="S22" s="260"/>
    </row>
    <row r="23" spans="2:19" ht="15" customHeight="1" x14ac:dyDescent="0.25">
      <c r="B23" s="56" t="s">
        <v>69</v>
      </c>
      <c r="C23" s="151" t="s">
        <v>129</v>
      </c>
      <c r="D23" s="152" t="s">
        <v>130</v>
      </c>
      <c r="E23" s="283"/>
      <c r="F23" s="285"/>
      <c r="G23" s="71" t="s">
        <v>107</v>
      </c>
      <c r="H23" s="189">
        <v>96751410</v>
      </c>
      <c r="I23" s="198">
        <v>24925</v>
      </c>
      <c r="J23" s="244">
        <f t="shared" si="0"/>
        <v>26171.25</v>
      </c>
      <c r="K23" s="245">
        <f t="shared" si="1"/>
        <v>26.171250000000001</v>
      </c>
      <c r="L23" s="143"/>
      <c r="M23" s="124">
        <v>62</v>
      </c>
      <c r="N23" s="236">
        <f t="shared" si="2"/>
        <v>26.171250000000001</v>
      </c>
      <c r="O23" s="236">
        <f t="shared" si="3"/>
        <v>26.171250000000001</v>
      </c>
      <c r="P23" s="165" t="s">
        <v>289</v>
      </c>
      <c r="Q23" s="80" t="s">
        <v>417</v>
      </c>
      <c r="R23" s="76"/>
      <c r="S23" s="260"/>
    </row>
    <row r="24" spans="2:19" ht="15" customHeight="1" x14ac:dyDescent="0.25">
      <c r="B24" s="56" t="s">
        <v>70</v>
      </c>
      <c r="C24" s="151" t="s">
        <v>131</v>
      </c>
      <c r="D24" s="152" t="s">
        <v>130</v>
      </c>
      <c r="E24" s="283"/>
      <c r="F24" s="285"/>
      <c r="G24" s="71" t="s">
        <v>107</v>
      </c>
      <c r="H24" s="189">
        <v>96799239</v>
      </c>
      <c r="I24" s="198">
        <v>47401</v>
      </c>
      <c r="J24" s="244">
        <f t="shared" si="0"/>
        <v>49771.05</v>
      </c>
      <c r="K24" s="245">
        <f t="shared" si="1"/>
        <v>49.771050000000002</v>
      </c>
      <c r="L24" s="143"/>
      <c r="M24" s="124">
        <v>104</v>
      </c>
      <c r="N24" s="236">
        <f t="shared" si="2"/>
        <v>49.771050000000002</v>
      </c>
      <c r="O24" s="236">
        <f t="shared" si="3"/>
        <v>49.771050000000002</v>
      </c>
      <c r="P24" s="165" t="s">
        <v>290</v>
      </c>
      <c r="Q24" s="80" t="s">
        <v>418</v>
      </c>
      <c r="R24" s="76"/>
      <c r="S24" s="260"/>
    </row>
    <row r="25" spans="2:19" ht="15" customHeight="1" x14ac:dyDescent="0.25">
      <c r="B25" s="56" t="s">
        <v>71</v>
      </c>
      <c r="C25" s="151" t="s">
        <v>132</v>
      </c>
      <c r="D25" s="152" t="s">
        <v>133</v>
      </c>
      <c r="E25" s="283"/>
      <c r="F25" s="285"/>
      <c r="G25" s="71" t="s">
        <v>107</v>
      </c>
      <c r="H25" s="189">
        <v>96588460</v>
      </c>
      <c r="I25" s="198">
        <v>118699</v>
      </c>
      <c r="J25" s="244">
        <f t="shared" si="0"/>
        <v>124633.95000000001</v>
      </c>
      <c r="K25" s="245">
        <f t="shared" si="1"/>
        <v>124.63395000000001</v>
      </c>
      <c r="L25" s="143"/>
      <c r="M25" s="124">
        <v>113</v>
      </c>
      <c r="N25" s="236">
        <f t="shared" si="2"/>
        <v>124.63395000000001</v>
      </c>
      <c r="O25" s="236">
        <f t="shared" si="3"/>
        <v>124.63395000000001</v>
      </c>
      <c r="P25" s="165" t="s">
        <v>291</v>
      </c>
      <c r="Q25" s="80" t="s">
        <v>419</v>
      </c>
      <c r="R25" s="76"/>
      <c r="S25" s="260"/>
    </row>
    <row r="26" spans="2:19" ht="15" customHeight="1" x14ac:dyDescent="0.25">
      <c r="B26" s="56" t="s">
        <v>72</v>
      </c>
      <c r="C26" s="151" t="s">
        <v>134</v>
      </c>
      <c r="D26" s="152" t="s">
        <v>135</v>
      </c>
      <c r="E26" s="283"/>
      <c r="F26" s="285"/>
      <c r="G26" s="71" t="s">
        <v>107</v>
      </c>
      <c r="H26" s="189">
        <v>51159433</v>
      </c>
      <c r="I26" s="198">
        <v>22521</v>
      </c>
      <c r="J26" s="244">
        <f t="shared" si="0"/>
        <v>23647.05</v>
      </c>
      <c r="K26" s="245">
        <f t="shared" si="1"/>
        <v>23.64705</v>
      </c>
      <c r="L26" s="143"/>
      <c r="M26" s="124">
        <v>55</v>
      </c>
      <c r="N26" s="236">
        <f t="shared" si="2"/>
        <v>23.64705</v>
      </c>
      <c r="O26" s="236">
        <f t="shared" si="3"/>
        <v>23.64705</v>
      </c>
      <c r="P26" s="165" t="s">
        <v>292</v>
      </c>
      <c r="Q26" s="80" t="s">
        <v>420</v>
      </c>
      <c r="R26" s="76"/>
      <c r="S26" s="260"/>
    </row>
    <row r="27" spans="2:19" ht="15" customHeight="1" x14ac:dyDescent="0.25">
      <c r="B27" s="56" t="s">
        <v>73</v>
      </c>
      <c r="C27" s="151" t="s">
        <v>134</v>
      </c>
      <c r="D27" s="152" t="s">
        <v>135</v>
      </c>
      <c r="E27" s="283"/>
      <c r="F27" s="285"/>
      <c r="G27" s="71" t="s">
        <v>107</v>
      </c>
      <c r="H27" s="189">
        <v>51162480</v>
      </c>
      <c r="I27" s="198">
        <v>33517</v>
      </c>
      <c r="J27" s="244">
        <f t="shared" si="0"/>
        <v>35192.85</v>
      </c>
      <c r="K27" s="245">
        <f t="shared" si="1"/>
        <v>35.19285</v>
      </c>
      <c r="L27" s="143"/>
      <c r="M27" s="124">
        <v>75</v>
      </c>
      <c r="N27" s="236">
        <f t="shared" si="2"/>
        <v>35.19285</v>
      </c>
      <c r="O27" s="236">
        <f t="shared" si="3"/>
        <v>35.19285</v>
      </c>
      <c r="P27" s="165" t="s">
        <v>293</v>
      </c>
      <c r="Q27" s="80" t="s">
        <v>421</v>
      </c>
      <c r="R27" s="76"/>
      <c r="S27" s="260"/>
    </row>
    <row r="28" spans="2:19" s="94" customFormat="1" ht="21.75" customHeight="1" x14ac:dyDescent="0.25">
      <c r="B28" s="56" t="s">
        <v>74</v>
      </c>
      <c r="C28" s="131" t="s">
        <v>105</v>
      </c>
      <c r="D28" s="144" t="s">
        <v>106</v>
      </c>
      <c r="E28" s="138" t="s">
        <v>262</v>
      </c>
      <c r="F28" s="285"/>
      <c r="G28" s="145" t="s">
        <v>270</v>
      </c>
      <c r="H28" s="197" t="s">
        <v>369</v>
      </c>
      <c r="I28" s="198">
        <v>0</v>
      </c>
      <c r="J28" s="244">
        <f t="shared" si="0"/>
        <v>0</v>
      </c>
      <c r="K28" s="245">
        <f t="shared" si="1"/>
        <v>0</v>
      </c>
      <c r="L28" s="143"/>
      <c r="M28" s="146">
        <v>80</v>
      </c>
      <c r="N28" s="236">
        <f t="shared" si="2"/>
        <v>0</v>
      </c>
      <c r="O28" s="236">
        <f t="shared" si="3"/>
        <v>0</v>
      </c>
      <c r="P28" s="166" t="s">
        <v>357</v>
      </c>
      <c r="Q28" s="81" t="s">
        <v>422</v>
      </c>
      <c r="R28" s="77"/>
      <c r="S28" s="260"/>
    </row>
    <row r="29" spans="2:19" s="94" customFormat="1" ht="15" customHeight="1" x14ac:dyDescent="0.25">
      <c r="B29" s="56" t="s">
        <v>75</v>
      </c>
      <c r="C29" s="153" t="s">
        <v>269</v>
      </c>
      <c r="D29" s="154" t="s">
        <v>268</v>
      </c>
      <c r="E29" s="138" t="s">
        <v>285</v>
      </c>
      <c r="F29" s="286"/>
      <c r="G29" s="145" t="s">
        <v>270</v>
      </c>
      <c r="H29" s="197">
        <v>8300233</v>
      </c>
      <c r="I29" s="198">
        <v>1615</v>
      </c>
      <c r="J29" s="244">
        <f t="shared" si="0"/>
        <v>1695.75</v>
      </c>
      <c r="K29" s="245">
        <f t="shared" si="1"/>
        <v>1.6957500000000001</v>
      </c>
      <c r="L29" s="143"/>
      <c r="M29" s="146">
        <v>9</v>
      </c>
      <c r="N29" s="236">
        <f t="shared" si="2"/>
        <v>1.6957500000000001</v>
      </c>
      <c r="O29" s="236">
        <f t="shared" si="3"/>
        <v>1.6957500000000001</v>
      </c>
      <c r="P29" s="166" t="s">
        <v>294</v>
      </c>
      <c r="Q29" s="81" t="s">
        <v>423</v>
      </c>
      <c r="R29" s="77"/>
      <c r="S29" s="261"/>
    </row>
    <row r="30" spans="2:19" x14ac:dyDescent="0.25">
      <c r="B30" s="44"/>
      <c r="C30" s="44"/>
      <c r="D30" s="44"/>
      <c r="E30" s="44"/>
      <c r="F30" s="44"/>
      <c r="G30" s="44"/>
      <c r="H30" s="157" t="s">
        <v>67</v>
      </c>
      <c r="I30" s="156">
        <f>SUM(I7:I29)</f>
        <v>1662015</v>
      </c>
      <c r="J30" s="243">
        <f>SUM(J7:J29)</f>
        <v>1745115.7500000005</v>
      </c>
      <c r="K30" s="245">
        <f t="shared" si="1"/>
        <v>1745.1157500000004</v>
      </c>
      <c r="L30" s="158">
        <f>SUM(L7:L29)</f>
        <v>0</v>
      </c>
      <c r="M30" s="233"/>
      <c r="N30" s="252">
        <f>SUM(N7:N29)</f>
        <v>1745.1157500000004</v>
      </c>
      <c r="O30" s="252">
        <f>SUM(O7:O29)</f>
        <v>1745.1157500000004</v>
      </c>
    </row>
    <row r="31" spans="2:19" x14ac:dyDescent="0.25">
      <c r="B31" s="44"/>
      <c r="C31" s="44"/>
      <c r="D31" s="44"/>
      <c r="E31" s="44"/>
      <c r="F31" s="44"/>
      <c r="G31" s="44"/>
      <c r="H31" s="45"/>
      <c r="I31" s="149"/>
      <c r="J31" s="149"/>
      <c r="K31" s="150"/>
      <c r="L31" s="150"/>
      <c r="M31" s="46"/>
      <c r="N31" s="46"/>
      <c r="O31" s="46"/>
    </row>
    <row r="32" spans="2:19" x14ac:dyDescent="0.25">
      <c r="B32" s="64" t="s">
        <v>285</v>
      </c>
      <c r="C32" s="148" t="s">
        <v>283</v>
      </c>
      <c r="D32" s="94"/>
    </row>
    <row r="35" spans="3:8" x14ac:dyDescent="0.25">
      <c r="C35" s="22"/>
      <c r="E35" s="254" t="s">
        <v>466</v>
      </c>
      <c r="F35" s="72"/>
      <c r="G35" s="256">
        <f>N30</f>
        <v>1745.1157500000004</v>
      </c>
      <c r="H35" s="72" t="s">
        <v>204</v>
      </c>
    </row>
    <row r="36" spans="3:8" x14ac:dyDescent="0.25">
      <c r="E36" s="254" t="s">
        <v>467</v>
      </c>
      <c r="F36" s="73"/>
      <c r="G36" s="257">
        <f>O30</f>
        <v>1745.1157500000004</v>
      </c>
      <c r="H36" s="127" t="s">
        <v>204</v>
      </c>
    </row>
    <row r="37" spans="3:8" x14ac:dyDescent="0.25">
      <c r="E37" s="72"/>
      <c r="F37" s="73"/>
      <c r="G37" s="257"/>
      <c r="H37" s="127"/>
    </row>
    <row r="38" spans="3:8" x14ac:dyDescent="0.25">
      <c r="E38" s="72" t="s">
        <v>458</v>
      </c>
      <c r="F38" s="47"/>
      <c r="G38" s="256">
        <f>G36+G35+G37</f>
        <v>3490.2315000000008</v>
      </c>
      <c r="H38" s="72" t="s">
        <v>204</v>
      </c>
    </row>
  </sheetData>
  <mergeCells count="7">
    <mergeCell ref="S7:S29"/>
    <mergeCell ref="B1:M1"/>
    <mergeCell ref="B2:M2"/>
    <mergeCell ref="B4:M5"/>
    <mergeCell ref="E7:E20"/>
    <mergeCell ref="E21:E27"/>
    <mergeCell ref="F7:F29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2024-10-10T05:50:16Z</dcterms:modified>
</cp:coreProperties>
</file>