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 defaultThemeVersion="124226"/>
  <bookViews>
    <workbookView xWindow="-120" yWindow="-120" windowWidth="29040" windowHeight="15720" tabRatio="624"/>
  </bookViews>
  <sheets>
    <sheet name="SZPL   " sheetId="26" r:id="rId1"/>
    <sheet name="SZPCH   " sheetId="15" r:id="rId2"/>
  </sheets>
  <definedNames>
    <definedName name="_xlnm._FilterDatabase" localSheetId="0" hidden="1">'SZPL   '!$B$1:$S$106</definedName>
    <definedName name="inflacja">#REF!</definedName>
    <definedName name="Print_Area" localSheetId="1">'SZPCH   '!$A:$S</definedName>
    <definedName name="Print_Area" localSheetId="0">'SZPL   '!$A:$S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7" i="15"/>
  <c r="N8"/>
  <c r="N9"/>
  <c r="N6"/>
  <c r="N103" i="26"/>
  <c r="N94"/>
  <c r="N93"/>
  <c r="N92"/>
  <c r="N87"/>
  <c r="N86"/>
  <c r="N81"/>
  <c r="N68"/>
  <c r="N59"/>
  <c r="N45"/>
  <c r="N44"/>
  <c r="N40"/>
  <c r="N39"/>
  <c r="N34"/>
  <c r="N29"/>
  <c r="N25"/>
  <c r="N24"/>
  <c r="N20"/>
  <c r="L7" i="15" l="1"/>
  <c r="L8"/>
  <c r="L9"/>
  <c r="L6"/>
  <c r="L103" i="26"/>
  <c r="L94"/>
  <c r="L93"/>
  <c r="L92"/>
  <c r="L87"/>
  <c r="L86"/>
  <c r="L81"/>
  <c r="L68"/>
  <c r="L59"/>
  <c r="L45"/>
  <c r="L44"/>
  <c r="L40"/>
  <c r="L39"/>
  <c r="L34"/>
  <c r="L29"/>
  <c r="L25"/>
  <c r="L24"/>
  <c r="L20"/>
  <c r="L19"/>
  <c r="L14"/>
  <c r="Q103" l="1"/>
  <c r="Q81"/>
  <c r="Q68"/>
  <c r="Q59"/>
  <c r="Q29"/>
  <c r="Q45"/>
  <c r="Q44"/>
  <c r="Q40"/>
  <c r="Q39"/>
  <c r="N69" l="1"/>
  <c r="M68"/>
  <c r="M69" s="1"/>
  <c r="R68" l="1"/>
  <c r="R69" s="1"/>
  <c r="S68"/>
  <c r="S69" s="1"/>
  <c r="S45"/>
  <c r="S40"/>
  <c r="M40"/>
  <c r="N104"/>
  <c r="M103"/>
  <c r="M104" s="1"/>
  <c r="N60"/>
  <c r="M59"/>
  <c r="M60" s="1"/>
  <c r="N30"/>
  <c r="M29"/>
  <c r="M30" s="1"/>
  <c r="N41" l="1"/>
  <c r="S44"/>
  <c r="S46" s="1"/>
  <c r="N46"/>
  <c r="S39"/>
  <c r="S41" s="1"/>
  <c r="M45"/>
  <c r="R45" s="1"/>
  <c r="R40"/>
  <c r="R103"/>
  <c r="R104" s="1"/>
  <c r="S103"/>
  <c r="S104" s="1"/>
  <c r="R59"/>
  <c r="R60" s="1"/>
  <c r="S59"/>
  <c r="S60" s="1"/>
  <c r="S29"/>
  <c r="S30" s="1"/>
  <c r="R29"/>
  <c r="R30" s="1"/>
  <c r="M44"/>
  <c r="M39"/>
  <c r="M41" s="1"/>
  <c r="R44" l="1"/>
  <c r="R46" s="1"/>
  <c r="M46"/>
  <c r="R39"/>
  <c r="R41" s="1"/>
  <c r="Q9" i="15" l="1"/>
  <c r="Q8"/>
  <c r="Q7"/>
  <c r="Q6"/>
  <c r="Q94" i="26"/>
  <c r="Q93"/>
  <c r="Q92"/>
  <c r="Q87"/>
  <c r="Q86"/>
  <c r="Q34"/>
  <c r="Q25"/>
  <c r="Q24"/>
  <c r="Q20"/>
  <c r="Q19"/>
  <c r="Q14"/>
  <c r="M9" i="15" l="1"/>
  <c r="R9" s="1"/>
  <c r="M7"/>
  <c r="R7" s="1"/>
  <c r="M8"/>
  <c r="R8" s="1"/>
  <c r="S7"/>
  <c r="S8"/>
  <c r="S9"/>
  <c r="S6" l="1"/>
  <c r="S10" s="1"/>
  <c r="N10"/>
  <c r="M6"/>
  <c r="M10" s="1"/>
  <c r="R6" l="1"/>
  <c r="R10" s="1"/>
  <c r="N35" i="26" l="1"/>
  <c r="S93"/>
  <c r="M87"/>
  <c r="R87" s="1"/>
  <c r="S20"/>
  <c r="S87"/>
  <c r="S25"/>
  <c r="N82"/>
  <c r="N19"/>
  <c r="S19" s="1"/>
  <c r="S24"/>
  <c r="S94"/>
  <c r="S92"/>
  <c r="N88" l="1"/>
  <c r="S34"/>
  <c r="S35" s="1"/>
  <c r="S95"/>
  <c r="S26"/>
  <c r="S21"/>
  <c r="N21"/>
  <c r="S81"/>
  <c r="S82" s="1"/>
  <c r="M25"/>
  <c r="R25" s="1"/>
  <c r="N26"/>
  <c r="M94"/>
  <c r="R94" s="1"/>
  <c r="M14"/>
  <c r="M24"/>
  <c r="M34"/>
  <c r="M35" s="1"/>
  <c r="M20"/>
  <c r="R20" s="1"/>
  <c r="M92"/>
  <c r="R92" s="1"/>
  <c r="S86"/>
  <c r="S88" s="1"/>
  <c r="M93"/>
  <c r="R93" s="1"/>
  <c r="M81"/>
  <c r="M82" s="1"/>
  <c r="M19"/>
  <c r="R19" s="1"/>
  <c r="M86"/>
  <c r="M88" s="1"/>
  <c r="N95"/>
  <c r="M15" l="1"/>
  <c r="N14"/>
  <c r="M26"/>
  <c r="R34"/>
  <c r="R35" s="1"/>
  <c r="R95"/>
  <c r="R24"/>
  <c r="R26" s="1"/>
  <c r="R21"/>
  <c r="M21"/>
  <c r="M95"/>
  <c r="R86"/>
  <c r="R88" s="1"/>
  <c r="R14"/>
  <c r="R15" s="1"/>
  <c r="R81"/>
  <c r="R82" s="1"/>
  <c r="N15" l="1"/>
  <c r="S14"/>
  <c r="S15" s="1"/>
</calcChain>
</file>

<file path=xl/sharedStrings.xml><?xml version="1.0" encoding="utf-8"?>
<sst xmlns="http://schemas.openxmlformats.org/spreadsheetml/2006/main" count="343" uniqueCount="189">
  <si>
    <t>L.p.</t>
  </si>
  <si>
    <t>Nazwa substancji czynnej</t>
  </si>
  <si>
    <t>Postać</t>
  </si>
  <si>
    <t>Dawka</t>
  </si>
  <si>
    <t>Zawartość opakowania</t>
  </si>
  <si>
    <t>J.m.</t>
  </si>
  <si>
    <t>Kod EAN lub inny kod odpowiadajacy kodowi EAN</t>
  </si>
  <si>
    <t>Cena netto</t>
  </si>
  <si>
    <t xml:space="preserve"> % VAT</t>
  </si>
  <si>
    <t>Cena brutto</t>
  </si>
  <si>
    <t>Wartość netto</t>
  </si>
  <si>
    <t>Wartość brutto</t>
  </si>
  <si>
    <t>Uwagi</t>
  </si>
  <si>
    <t xml:space="preserve"> op.</t>
  </si>
  <si>
    <t>op.</t>
  </si>
  <si>
    <t>1 gram</t>
  </si>
  <si>
    <t>g</t>
  </si>
  <si>
    <t>10mg</t>
  </si>
  <si>
    <t xml:space="preserve">B.54. </t>
  </si>
  <si>
    <t xml:space="preserve">1 fiol. </t>
  </si>
  <si>
    <t>Karfilzomib</t>
  </si>
  <si>
    <t xml:space="preserve"> proszek do sporządzania roztworu
do infuzji</t>
  </si>
  <si>
    <t>tabl. powl.</t>
  </si>
  <si>
    <t>28 szt.</t>
  </si>
  <si>
    <t>kaps. twarde</t>
  </si>
  <si>
    <t>Razem</t>
  </si>
  <si>
    <t>Amp.-Strz.</t>
  </si>
  <si>
    <t>28 tabl.</t>
  </si>
  <si>
    <t>30mg/ml</t>
  </si>
  <si>
    <t>1 fiolka a 10ml</t>
  </si>
  <si>
    <t>Ozanimodum</t>
  </si>
  <si>
    <t>Ponesimodum</t>
  </si>
  <si>
    <t>30 mg</t>
  </si>
  <si>
    <t>7 szt. (4 x 0,23 mg + 3 x 0,46mg)</t>
  </si>
  <si>
    <t>14 szt. (2 x 2 mg + 2 x 3 mg + 2 x 4 mg + 1 x 5 mg + 1 x 6 mg + 1 x 7 mg + 1 x 8 mg + 1 x 9 mg + 3 x 10 mg)</t>
  </si>
  <si>
    <t>120 szt.</t>
  </si>
  <si>
    <t>60 mg</t>
  </si>
  <si>
    <t>Immunoglobulinum humanum roztwór do infuzji 10%</t>
  </si>
  <si>
    <t>Fiolka / Butelka</t>
  </si>
  <si>
    <t>20 mg</t>
  </si>
  <si>
    <t>2 + 3 + 4 + 5 + 6 + 7 + 8 + 9 + 10 mg</t>
  </si>
  <si>
    <t>0,23 + 0,46 mg</t>
  </si>
  <si>
    <t>0,92 mg</t>
  </si>
  <si>
    <t>Zadanie 1</t>
  </si>
  <si>
    <t>Zadanie 2</t>
  </si>
  <si>
    <t>Zadanie 3</t>
  </si>
  <si>
    <t>Zadanie 4</t>
  </si>
  <si>
    <t>Zadanie 5</t>
  </si>
  <si>
    <t>Zadanie 6</t>
  </si>
  <si>
    <t>Zadanie 7</t>
  </si>
  <si>
    <t>300 mg</t>
  </si>
  <si>
    <t>1 fiol.</t>
  </si>
  <si>
    <t xml:space="preserve"> B.29</t>
  </si>
  <si>
    <t xml:space="preserve"> B.67</t>
  </si>
  <si>
    <t>B.35.</t>
  </si>
  <si>
    <t>tabletki powlekane</t>
  </si>
  <si>
    <t>100 mg</t>
  </si>
  <si>
    <t>B.54.</t>
  </si>
  <si>
    <t>koncentrat do sporządzania roztworu do infuzji</t>
  </si>
  <si>
    <t>Zanubrutinibum</t>
  </si>
  <si>
    <t>kapsułki twarde</t>
  </si>
  <si>
    <t>80 mg</t>
  </si>
  <si>
    <t>B.81.</t>
  </si>
  <si>
    <t>21 szt.</t>
  </si>
  <si>
    <t>10 mg</t>
  </si>
  <si>
    <t>Bosutinibum</t>
  </si>
  <si>
    <t>B.14</t>
  </si>
  <si>
    <t>500 mg</t>
  </si>
  <si>
    <t>B.142.</t>
  </si>
  <si>
    <t>B.14.</t>
  </si>
  <si>
    <t>NEUROLOGIA</t>
  </si>
  <si>
    <t>REUMATOLOGIA</t>
  </si>
  <si>
    <t>PULMONOLOGIA</t>
  </si>
  <si>
    <t>HEMATOLOGIA</t>
  </si>
  <si>
    <t>GINEKOLOGIA</t>
  </si>
  <si>
    <t>B.148</t>
  </si>
  <si>
    <t>LECZENIE CHORYCH NA RAKA ENDOMETRIUM (ICD-10: C54)</t>
  </si>
  <si>
    <t xml:space="preserve"> B.44</t>
  </si>
  <si>
    <t>&lt;1&gt;B.79.; &lt;2&gt;B.146.</t>
  </si>
  <si>
    <t>Rituximabum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</si>
  <si>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</si>
  <si>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</si>
  <si>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</si>
  <si>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</si>
  <si>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</si>
  <si>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</si>
  <si>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</si>
  <si>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</si>
  <si>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</si>
  <si>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</si>
  <si>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</si>
  <si>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</si>
  <si>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</si>
  <si>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</si>
  <si>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</si>
  <si>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</si>
  <si>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</si>
  <si>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Wysokość limitu finansowania</t>
  </si>
  <si>
    <t>B.79.</t>
  </si>
  <si>
    <t>B.29.</t>
  </si>
  <si>
    <t>B.150.</t>
  </si>
  <si>
    <t>1 fiol.po 10 ml</t>
  </si>
  <si>
    <t>B.44.</t>
  </si>
  <si>
    <t>B.47.</t>
  </si>
  <si>
    <t>Cemiplimabum</t>
  </si>
  <si>
    <t>B.134.</t>
  </si>
  <si>
    <t>B.33.</t>
  </si>
  <si>
    <t>1 fiol.po 50 ml</t>
  </si>
  <si>
    <t>B.102.FM.</t>
  </si>
  <si>
    <t>B.87.</t>
  </si>
  <si>
    <t>Ravulizumabum</t>
  </si>
  <si>
    <t>1 fiol. 11 ml</t>
  </si>
  <si>
    <t>1 fiol. 3 ml</t>
  </si>
  <si>
    <t>B.138.FM.</t>
  </si>
  <si>
    <t>Lenalidomidum</t>
  </si>
  <si>
    <t>18.</t>
  </si>
  <si>
    <t xml:space="preserve">Nazwa  handlowa wycenionego leku, postać,dawka, ilość w opakowaniu </t>
  </si>
  <si>
    <t>Leczenie dorosłych pacjentów z zespołami mielodysplastycznymi z towarzyszącą niedokrwistością zależną od transfuzji (ICD-10: D46.1)</t>
  </si>
  <si>
    <t>Leczenie chorych na rdzeniowy zanik mięśni (ICD-10: G12.0, G12.1)</t>
  </si>
  <si>
    <t>B.135.</t>
  </si>
  <si>
    <t>Leczenie pacjentów z chorobą śródmiąższową płuc (ICD-10: D86, J67.0-J67.9, J84.1, J84.8, J84.9, J99.0, J99.1, M34)</t>
  </si>
  <si>
    <t>Leczenie chorych z ciężką postacią astmy (ICD-10: J45, J82)</t>
  </si>
  <si>
    <t>Leczenie idiopatycznego włóknienia płuc (ICD-10 J84.1)</t>
  </si>
  <si>
    <t>Leczenie chorych z toczniem rumieniowatym układowym (TRU, SLE) (ICD-10: M32)</t>
  </si>
  <si>
    <t>B.82.</t>
  </si>
  <si>
    <t>Leczenie pacjentów z aktywną postacią spondyloartropatii (SpA) bez zmian radiograficznych charakterystycznych dla ZZSK (ICD-10: M46.8)</t>
  </si>
  <si>
    <t>Zapobieganie powikłaniom kostnym u dorosłych pacjentów z zaawansowanym procesem nowotworowym obejmującym kości z zastosowaniem denosumabu (ICD-10: C18, C19, C20, C34, C50, C61, C64, C67, C79.5, C90.0)</t>
  </si>
  <si>
    <t>Leczenie pacjentów ze spektrum zapalenia nerwów wzrokowych i rdzenia kręgowego (NMOSD) (ICD-10: G36.0)</t>
  </si>
  <si>
    <t>Leczenie chorych na przewlekłą białaczkę szpikową (ICD-10: C92.1)</t>
  </si>
  <si>
    <t>B.28.</t>
  </si>
  <si>
    <t>Leczenie dystonii ogniskowych i połowiczego kurczu twarzy (ICD-10 G 24.3, G 24.4, G 24.5, G 24.8, G 51.3)</t>
  </si>
  <si>
    <t>Leczenie chorych na stwardnienie rozsiane (ICD-10: G35)</t>
  </si>
  <si>
    <t>Leczenie chorych z aktywną postacią reumatoidalnego zapalenia stawów i młodzieńczego idiopatycznego zapalenia stawów (ICD-10: M05, M06, M08)</t>
  </si>
  <si>
    <t>Leczenie chorych z łuszczycowym zapaleniem stawów (ŁZS) (ICD-10: L40.5, M07.1, M07.2, M07.3)</t>
  </si>
  <si>
    <t>B.36.</t>
  </si>
  <si>
    <t>Leczenie chorych z aktywną postacią zesztywniającego zapalenia stawów kręgosłupa (ZZSK) (ICD-10: M45)</t>
  </si>
  <si>
    <t>Leczenie chorych z umiarkowaną i ciężką postacią łuszczycy plackowatej (ICD-10: L40.0)</t>
  </si>
  <si>
    <t>Leczenie chorych na szpiczaka plazmocytowego (ICD-10: C90.0)</t>
  </si>
  <si>
    <t>B.57.</t>
  </si>
  <si>
    <t>Leczenie pacjentów ze spastycznością kończyn z użyciem toksyny botulinowej typu A(ICD–10: I61, I63, I69, G35, G80, G82, G83, T90, T91)</t>
  </si>
  <si>
    <t>B.67.</t>
  </si>
  <si>
    <t>Leczenie immunoglobulinami chorób neurologicznych (ICD-10: G61.8, G62.8, G63.1, G70, G04.8, G73.1, G73.2, G72.4, G61.0, G36.0, M33.0, M33.1, M33.2)</t>
  </si>
  <si>
    <t>B.75.</t>
  </si>
  <si>
    <t>Leczenie chorych na aktywną postać ziarniniakowatości z zapaleniem naczyń (GPA) lub mikroskopowe zapalenie naczyń (MPA) (ICD-10: M31.3, M31.8)</t>
  </si>
  <si>
    <t>Leczenie chorych na przewlekłą białaczkę limfocytową (ICD-10: C91.1)</t>
  </si>
  <si>
    <t>Leczenie chorych na nowotwory mieloproliferacyjne Ph (-) (ICD-10: D45, D47.1)</t>
  </si>
  <si>
    <t>Tezepelumabum</t>
  </si>
  <si>
    <t xml:space="preserve">210 mg / 1,91 ml </t>
  </si>
  <si>
    <t xml:space="preserve">1 amp. strzyk. </t>
  </si>
  <si>
    <t>B.157.</t>
  </si>
  <si>
    <t>B.153.</t>
  </si>
  <si>
    <t>Leczenie pacjentów z napadami padaczkowymi w przebiegu zespołu stwardnienia guzowatego (ICD-10: G40)</t>
  </si>
  <si>
    <t>Leczenie chorych z uogólnioną postacią miastenii (G.70.0)</t>
  </si>
  <si>
    <t>B.159.</t>
  </si>
  <si>
    <t>Leczenie chorych na raka szyjki macicy (ICD-10: C53)</t>
  </si>
  <si>
    <t>B.157</t>
  </si>
  <si>
    <t>Ilość opakowań 24 miesiące</t>
  </si>
  <si>
    <t>Ilość w prawie opcji +49% na okres 12 miesięcy</t>
  </si>
  <si>
    <t>Wartość netto zam. podstaw. + opcja</t>
  </si>
  <si>
    <t>Wartość brutto zam. podstaw. + opcja</t>
  </si>
  <si>
    <t>SZPITALNE PROGRAMY CHEMIOTERAPII</t>
  </si>
  <si>
    <t>B.159</t>
  </si>
  <si>
    <t>19.</t>
  </si>
  <si>
    <t>Zadanie 8</t>
  </si>
  <si>
    <t>Zadanie 9</t>
  </si>
  <si>
    <t>Zadanie 10</t>
  </si>
  <si>
    <t>Canakinumabum</t>
  </si>
  <si>
    <t>1100 mg</t>
  </si>
  <si>
    <t>350 mg</t>
  </si>
  <si>
    <t>NOWY 01.01.2025</t>
  </si>
  <si>
    <t>150 mg/ml</t>
  </si>
  <si>
    <t>koncentrat do sporzadzenia roztwóru do infuzji</t>
  </si>
  <si>
    <t xml:space="preserve">Ocrelizumabum </t>
  </si>
  <si>
    <t>B.33</t>
  </si>
  <si>
    <t>Zadanie 11</t>
  </si>
  <si>
    <t>Zadanie 12</t>
  </si>
  <si>
    <t>Zadanie 13</t>
  </si>
  <si>
    <t>Zadanie 14</t>
  </si>
  <si>
    <t>Immunoglobulinum humanum roztwór do infuzji 5%</t>
  </si>
  <si>
    <t xml:space="preserve">Uwagi: </t>
  </si>
  <si>
    <t>roztwór do infuzji</t>
  </si>
  <si>
    <t>1 fiol. / but.</t>
  </si>
  <si>
    <t>Zamawiający wymaga złożenia oferty na wszystkie dostępne  wielkości opakowań.</t>
  </si>
  <si>
    <t>C.84.a.; C.84.c.; C.84.d.</t>
  </si>
  <si>
    <t>C.84.a.; C.84.b. C.84.c.; C.84.d.</t>
  </si>
  <si>
    <t>15 mg</t>
  </si>
  <si>
    <t>25 mg</t>
  </si>
  <si>
    <t>5 mg</t>
  </si>
  <si>
    <t>kwalifikowany podpis wykonawcy</t>
  </si>
</sst>
</file>

<file path=xl/styles.xml><?xml version="1.0" encoding="utf-8"?>
<styleSheet xmlns="http://schemas.openxmlformats.org/spreadsheetml/2006/main">
  <numFmts count="4">
    <numFmt numFmtId="44" formatCode="_-* #,##0.00\ &quot;zł&quot;_-;\-* #,##0.00\ &quot;zł&quot;_-;_-* &quot;-&quot;??\ &quot;zł&quot;_-;_-@_-"/>
    <numFmt numFmtId="43" formatCode="_-* #,##0.00\ _z_ł_-;\-* #,##0.00\ _z_ł_-;_-* &quot;-&quot;??\ _z_ł_-;_-@_-"/>
    <numFmt numFmtId="164" formatCode="0_ ;\-0\ "/>
    <numFmt numFmtId="165" formatCode="&quot;Zadanie&quot;\ General"/>
  </numFmts>
  <fonts count="32">
    <font>
      <sz val="10"/>
      <name val="Arial CE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b/>
      <sz val="10"/>
      <name val="Arial CE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10"/>
      <color theme="1"/>
      <name val="Czcionka tekstu podstawowego"/>
      <family val="2"/>
      <charset val="238"/>
    </font>
    <font>
      <sz val="10"/>
      <color theme="1"/>
      <name val="Arial CE"/>
      <charset val="238"/>
    </font>
    <font>
      <b/>
      <sz val="10"/>
      <color theme="1"/>
      <name val="Arial CE"/>
      <charset val="238"/>
    </font>
    <font>
      <b/>
      <sz val="10"/>
      <color theme="1"/>
      <name val="Czcionka tekstu podstawowego"/>
      <charset val="238"/>
    </font>
    <font>
      <sz val="10"/>
      <name val="MS Sans Serif"/>
      <family val="2"/>
      <charset val="238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1"/>
      <name val="Arial CE"/>
      <charset val="238"/>
    </font>
    <font>
      <sz val="11"/>
      <color rgb="FF000000"/>
      <name val="Calibri"/>
      <family val="2"/>
    </font>
    <font>
      <b/>
      <sz val="11"/>
      <name val="Arial CE"/>
      <charset val="238"/>
    </font>
    <font>
      <sz val="8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sz val="14"/>
      <color rgb="FF000000"/>
      <name val="Arial"/>
      <family val="2"/>
      <charset val="238"/>
    </font>
    <font>
      <sz val="1"/>
      <color rgb="FF000000"/>
      <name val="Arial"/>
      <family val="2"/>
      <charset val="238"/>
    </font>
    <font>
      <sz val="6"/>
      <color rgb="FF000000"/>
      <name val="Arial"/>
      <family val="2"/>
      <charset val="238"/>
    </font>
    <font>
      <b/>
      <sz val="12"/>
      <name val="Arial CE"/>
      <charset val="238"/>
    </font>
    <font>
      <b/>
      <sz val="14"/>
      <color rgb="FFFF0000"/>
      <name val="Arial CE"/>
      <charset val="238"/>
    </font>
    <font>
      <b/>
      <sz val="14"/>
      <name val="Arial CE"/>
      <charset val="238"/>
    </font>
    <font>
      <b/>
      <sz val="10"/>
      <color rgb="FFFF0000"/>
      <name val="Arial CE"/>
      <charset val="238"/>
    </font>
    <font>
      <sz val="8"/>
      <name val="Arial CE"/>
      <charset val="238"/>
    </font>
    <font>
      <sz val="11"/>
      <color indexed="8"/>
      <name val="Calibri"/>
      <family val="2"/>
      <scheme val="minor"/>
    </font>
    <font>
      <b/>
      <i/>
      <sz val="12"/>
      <name val="Arial CE"/>
      <charset val="238"/>
    </font>
  </fonts>
  <fills count="12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3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33">
    <xf numFmtId="0" fontId="0" fillId="0" borderId="0"/>
    <xf numFmtId="44" fontId="6" fillId="0" borderId="0" applyFill="0" applyBorder="0" applyAlignment="0" applyProtection="0"/>
    <xf numFmtId="0" fontId="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" fillId="0" borderId="0">
      <alignment horizontal="centerContinuous"/>
    </xf>
    <xf numFmtId="44" fontId="3" fillId="0" borderId="0" applyFont="0" applyFill="0" applyBorder="0" applyAlignment="0" applyProtection="0"/>
    <xf numFmtId="43" fontId="6" fillId="0" borderId="0" applyFill="0" applyBorder="0" applyAlignment="0" applyProtection="0"/>
    <xf numFmtId="0" fontId="4" fillId="0" borderId="0"/>
    <xf numFmtId="0" fontId="12" fillId="0" borderId="0"/>
    <xf numFmtId="0" fontId="3" fillId="0" borderId="0"/>
    <xf numFmtId="0" fontId="18" fillId="0" borderId="0" applyBorder="0"/>
    <xf numFmtId="0" fontId="18" fillId="0" borderId="0" applyBorder="0"/>
    <xf numFmtId="0" fontId="18" fillId="0" borderId="0" applyBorder="0"/>
    <xf numFmtId="0" fontId="18" fillId="0" borderId="0" applyBorder="0"/>
    <xf numFmtId="0" fontId="18" fillId="0" borderId="0" applyBorder="0"/>
    <xf numFmtId="0" fontId="18" fillId="0" borderId="0" applyBorder="0"/>
    <xf numFmtId="0" fontId="18" fillId="0" borderId="0" applyBorder="0"/>
    <xf numFmtId="0" fontId="18" fillId="0" borderId="0" applyBorder="0"/>
    <xf numFmtId="0" fontId="18" fillId="0" borderId="0" applyBorder="0"/>
    <xf numFmtId="0" fontId="18" fillId="0" borderId="0" applyBorder="0"/>
    <xf numFmtId="0" fontId="18" fillId="0" borderId="0" applyBorder="0"/>
    <xf numFmtId="0" fontId="18" fillId="0" borderId="0" applyBorder="0"/>
    <xf numFmtId="0" fontId="18" fillId="0" borderId="0" applyBorder="0"/>
    <xf numFmtId="0" fontId="18" fillId="0" borderId="0" applyBorder="0"/>
    <xf numFmtId="0" fontId="18" fillId="0" borderId="0" applyBorder="0"/>
    <xf numFmtId="0" fontId="20" fillId="0" borderId="0">
      <alignment horizontal="left" vertical="top"/>
    </xf>
    <xf numFmtId="0" fontId="21" fillId="0" borderId="0">
      <alignment horizontal="left" vertical="top"/>
    </xf>
    <xf numFmtId="0" fontId="16" fillId="0" borderId="0">
      <alignment horizontal="left" vertical="top"/>
    </xf>
    <xf numFmtId="0" fontId="21" fillId="0" borderId="0">
      <alignment horizontal="right" vertical="top"/>
    </xf>
    <xf numFmtId="0" fontId="21" fillId="0" borderId="0">
      <alignment horizontal="left" vertical="top"/>
    </xf>
    <xf numFmtId="0" fontId="16" fillId="0" borderId="0">
      <alignment horizontal="right" vertical="top"/>
    </xf>
    <xf numFmtId="0" fontId="22" fillId="0" borderId="0">
      <alignment horizontal="center" vertical="top"/>
    </xf>
    <xf numFmtId="0" fontId="21" fillId="0" borderId="0">
      <alignment horizontal="left" vertical="top"/>
    </xf>
    <xf numFmtId="0" fontId="16" fillId="0" borderId="0">
      <alignment horizontal="left" vertical="top"/>
    </xf>
    <xf numFmtId="0" fontId="21" fillId="0" borderId="0">
      <alignment horizontal="left" vertical="top"/>
    </xf>
    <xf numFmtId="0" fontId="20" fillId="0" borderId="0">
      <alignment horizontal="center" vertical="center"/>
    </xf>
    <xf numFmtId="0" fontId="20" fillId="0" borderId="0">
      <alignment horizontal="left" vertical="center"/>
    </xf>
    <xf numFmtId="0" fontId="20" fillId="0" borderId="0">
      <alignment horizontal="right" vertical="center"/>
    </xf>
    <xf numFmtId="0" fontId="20" fillId="0" borderId="0">
      <alignment horizontal="right" vertical="center"/>
    </xf>
    <xf numFmtId="0" fontId="16" fillId="0" borderId="0">
      <alignment horizontal="left" vertical="top"/>
    </xf>
    <xf numFmtId="0" fontId="16" fillId="0" borderId="0">
      <alignment horizontal="right" vertical="top"/>
    </xf>
    <xf numFmtId="0" fontId="20" fillId="0" borderId="0">
      <alignment horizontal="right" vertical="center"/>
    </xf>
    <xf numFmtId="0" fontId="23" fillId="0" borderId="0">
      <alignment horizontal="left" vertical="top"/>
    </xf>
    <xf numFmtId="0" fontId="24" fillId="0" borderId="0">
      <alignment horizontal="left" vertical="top"/>
    </xf>
    <xf numFmtId="0" fontId="18" fillId="0" borderId="0" applyBorder="0"/>
    <xf numFmtId="0" fontId="18" fillId="0" borderId="0" applyBorder="0"/>
    <xf numFmtId="0" fontId="18" fillId="0" borderId="0" applyBorder="0"/>
    <xf numFmtId="0" fontId="18" fillId="0" borderId="0" applyBorder="0"/>
    <xf numFmtId="0" fontId="18" fillId="0" borderId="0" applyBorder="0"/>
    <xf numFmtId="0" fontId="18" fillId="0" borderId="0" applyBorder="0"/>
    <xf numFmtId="0" fontId="18" fillId="0" borderId="0" applyBorder="0"/>
    <xf numFmtId="0" fontId="18" fillId="0" borderId="0" applyBorder="0"/>
    <xf numFmtId="0" fontId="18" fillId="0" borderId="0" applyBorder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18" fillId="0" borderId="0" applyBorder="0"/>
    <xf numFmtId="0" fontId="18" fillId="0" borderId="0" applyBorder="0"/>
    <xf numFmtId="0" fontId="18" fillId="0" borderId="0" applyBorder="0"/>
    <xf numFmtId="0" fontId="18" fillId="0" borderId="0" applyBorder="0"/>
    <xf numFmtId="0" fontId="18" fillId="0" borderId="0" applyBorder="0"/>
    <xf numFmtId="0" fontId="18" fillId="0" borderId="0" applyBorder="0"/>
    <xf numFmtId="0" fontId="18" fillId="0" borderId="0" applyBorder="0"/>
    <xf numFmtId="0" fontId="18" fillId="0" borderId="0" applyBorder="0"/>
    <xf numFmtId="0" fontId="18" fillId="0" borderId="0" applyBorder="0"/>
    <xf numFmtId="0" fontId="18" fillId="0" borderId="0" applyBorder="0"/>
    <xf numFmtId="0" fontId="18" fillId="0" borderId="0" applyBorder="0"/>
    <xf numFmtId="0" fontId="18" fillId="0" borderId="0" applyBorder="0"/>
    <xf numFmtId="0" fontId="18" fillId="0" borderId="0" applyBorder="0"/>
    <xf numFmtId="0" fontId="18" fillId="0" borderId="0" applyBorder="0"/>
    <xf numFmtId="0" fontId="18" fillId="0" borderId="0" applyBorder="0"/>
    <xf numFmtId="0" fontId="18" fillId="0" borderId="0" applyBorder="0"/>
    <xf numFmtId="0" fontId="18" fillId="0" borderId="0" applyBorder="0"/>
    <xf numFmtId="0" fontId="18" fillId="0" borderId="0" applyBorder="0"/>
    <xf numFmtId="0" fontId="18" fillId="0" borderId="0" applyBorder="0"/>
    <xf numFmtId="0" fontId="18" fillId="0" borderId="0" applyBorder="0"/>
    <xf numFmtId="0" fontId="18" fillId="0" borderId="0" applyBorder="0"/>
    <xf numFmtId="0" fontId="18" fillId="0" borderId="0" applyBorder="0"/>
    <xf numFmtId="0" fontId="18" fillId="0" borderId="0" applyBorder="0"/>
    <xf numFmtId="0" fontId="18" fillId="0" borderId="0" applyBorder="0"/>
    <xf numFmtId="0" fontId="18" fillId="0" borderId="0" applyBorder="0"/>
    <xf numFmtId="0" fontId="18" fillId="0" borderId="0" applyBorder="0"/>
    <xf numFmtId="0" fontId="18" fillId="0" borderId="0" applyBorder="0"/>
    <xf numFmtId="0" fontId="18" fillId="0" borderId="0" applyBorder="0"/>
    <xf numFmtId="0" fontId="18" fillId="0" borderId="0" applyBorder="0"/>
    <xf numFmtId="0" fontId="18" fillId="0" borderId="0" applyBorder="0"/>
    <xf numFmtId="0" fontId="18" fillId="0" borderId="0" applyBorder="0"/>
    <xf numFmtId="0" fontId="18" fillId="0" borderId="0" applyBorder="0"/>
    <xf numFmtId="0" fontId="18" fillId="0" borderId="0" applyBorder="0"/>
    <xf numFmtId="0" fontId="18" fillId="0" borderId="0" applyBorder="0"/>
    <xf numFmtId="0" fontId="18" fillId="0" borderId="0" applyBorder="0"/>
    <xf numFmtId="0" fontId="18" fillId="0" borderId="0" applyBorder="0"/>
    <xf numFmtId="0" fontId="1" fillId="0" borderId="0"/>
    <xf numFmtId="44" fontId="1" fillId="0" borderId="0" applyFont="0" applyFill="0" applyBorder="0" applyAlignment="0" applyProtection="0"/>
    <xf numFmtId="0" fontId="30" fillId="0" borderId="0"/>
    <xf numFmtId="44" fontId="6" fillId="0" borderId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</cellStyleXfs>
  <cellXfs count="28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9" fillId="0" borderId="2" xfId="0" applyFont="1" applyBorder="1" applyAlignment="1">
      <alignment horizontal="center" vertical="center" wrapText="1"/>
    </xf>
    <xf numFmtId="9" fontId="9" fillId="0" borderId="2" xfId="7" applyNumberFormat="1" applyFont="1" applyBorder="1" applyAlignment="1" applyProtection="1">
      <alignment horizontal="center" vertical="center" wrapText="1" shrinkToFit="1"/>
      <protection locked="0"/>
    </xf>
    <xf numFmtId="0" fontId="9" fillId="0" borderId="2" xfId="7" applyFont="1" applyBorder="1" applyAlignment="1" applyProtection="1">
      <alignment horizontal="center" vertical="center" wrapText="1" shrinkToFit="1"/>
      <protection locked="0"/>
    </xf>
    <xf numFmtId="0" fontId="0" fillId="0" borderId="2" xfId="0" applyBorder="1" applyAlignment="1">
      <alignment horizontal="center" vertical="center" wrapText="1" shrinkToFit="1"/>
    </xf>
    <xf numFmtId="0" fontId="0" fillId="0" borderId="5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" fontId="0" fillId="0" borderId="1" xfId="0" applyNumberFormat="1" applyBorder="1" applyAlignment="1">
      <alignment horizontal="center" vertical="center" wrapText="1"/>
    </xf>
    <xf numFmtId="9" fontId="0" fillId="0" borderId="8" xfId="0" applyNumberFormat="1" applyBorder="1" applyAlignment="1" applyProtection="1">
      <alignment horizontal="center" vertical="center" wrapText="1"/>
      <protection locked="0"/>
    </xf>
    <xf numFmtId="3" fontId="9" fillId="0" borderId="2" xfId="7" applyNumberFormat="1" applyFont="1" applyBorder="1" applyAlignment="1" applyProtection="1">
      <alignment horizontal="center" vertical="center" wrapText="1" shrinkToFit="1"/>
      <protection locked="0"/>
    </xf>
    <xf numFmtId="1" fontId="14" fillId="0" borderId="2" xfId="34" applyNumberFormat="1" applyFont="1" applyFill="1" applyBorder="1" applyAlignment="1">
      <alignment horizontal="center" vertical="center" wrapText="1"/>
    </xf>
    <xf numFmtId="4" fontId="13" fillId="0" borderId="2" xfId="33" applyNumberFormat="1" applyFont="1" applyBorder="1" applyAlignment="1">
      <alignment horizontal="right" vertical="center" wrapText="1" shrinkToFit="1"/>
    </xf>
    <xf numFmtId="0" fontId="0" fillId="0" borderId="0" xfId="0" applyAlignment="1">
      <alignment wrapText="1"/>
    </xf>
    <xf numFmtId="3" fontId="5" fillId="0" borderId="4" xfId="0" applyNumberFormat="1" applyFont="1" applyBorder="1" applyAlignment="1">
      <alignment horizontal="center" vertical="center" wrapText="1"/>
    </xf>
    <xf numFmtId="1" fontId="14" fillId="0" borderId="2" xfId="34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1" fontId="0" fillId="0" borderId="2" xfId="0" applyNumberFormat="1" applyBorder="1" applyAlignment="1">
      <alignment horizontal="center" vertical="center" wrapText="1"/>
    </xf>
    <xf numFmtId="1" fontId="9" fillId="3" borderId="2" xfId="0" applyNumberFormat="1" applyFont="1" applyFill="1" applyBorder="1" applyAlignment="1">
      <alignment horizontal="center" vertical="center" wrapText="1"/>
    </xf>
    <xf numFmtId="9" fontId="0" fillId="0" borderId="2" xfId="0" applyNumberFormat="1" applyBorder="1" applyAlignment="1" applyProtection="1">
      <alignment horizontal="center" vertical="center" wrapText="1"/>
      <protection locked="0"/>
    </xf>
    <xf numFmtId="3" fontId="5" fillId="6" borderId="2" xfId="0" applyNumberFormat="1" applyFont="1" applyFill="1" applyBorder="1" applyAlignment="1">
      <alignment horizontal="center" vertical="center" wrapText="1"/>
    </xf>
    <xf numFmtId="4" fontId="0" fillId="0" borderId="2" xfId="0" applyNumberFormat="1" applyBorder="1" applyAlignment="1" applyProtection="1">
      <alignment horizontal="right" vertical="center" wrapText="1"/>
      <protection locked="0"/>
    </xf>
    <xf numFmtId="4" fontId="0" fillId="0" borderId="2" xfId="0" applyNumberFormat="1" applyBorder="1" applyAlignment="1">
      <alignment horizontal="right" vertical="center" wrapText="1"/>
    </xf>
    <xf numFmtId="9" fontId="0" fillId="0" borderId="2" xfId="0" applyNumberFormat="1" applyBorder="1" applyAlignment="1">
      <alignment horizontal="center" vertical="center"/>
    </xf>
    <xf numFmtId="4" fontId="0" fillId="0" borderId="2" xfId="0" applyNumberFormat="1" applyBorder="1" applyAlignment="1">
      <alignment horizontal="center" vertical="center" wrapText="1"/>
    </xf>
    <xf numFmtId="0" fontId="5" fillId="0" borderId="0" xfId="7" applyFont="1" applyAlignment="1">
      <alignment horizontal="left" vertical="center" wrapText="1" shrinkToFit="1"/>
    </xf>
    <xf numFmtId="0" fontId="5" fillId="0" borderId="0" xfId="0" applyFont="1" applyAlignment="1">
      <alignment vertical="center" wrapText="1" shrinkToFit="1"/>
    </xf>
    <xf numFmtId="4" fontId="9" fillId="0" borderId="2" xfId="7" applyNumberFormat="1" applyFont="1" applyBorder="1" applyAlignment="1">
      <alignment horizontal="center" vertical="center" wrapText="1" shrinkToFit="1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 applyProtection="1">
      <alignment horizontal="center" vertical="center" wrapText="1"/>
      <protection locked="0"/>
    </xf>
    <xf numFmtId="1" fontId="0" fillId="0" borderId="2" xfId="0" applyNumberFormat="1" applyBorder="1" applyAlignment="1" applyProtection="1">
      <alignment horizontal="center" vertical="center" wrapText="1"/>
      <protection locked="0"/>
    </xf>
    <xf numFmtId="9" fontId="0" fillId="0" borderId="2" xfId="0" applyNumberFormat="1" applyBorder="1" applyAlignment="1" applyProtection="1">
      <alignment horizontal="center" vertical="center"/>
      <protection locked="0"/>
    </xf>
    <xf numFmtId="0" fontId="5" fillId="0" borderId="0" xfId="0" applyFont="1" applyAlignment="1">
      <alignment vertical="center"/>
    </xf>
    <xf numFmtId="0" fontId="9" fillId="0" borderId="10" xfId="7" applyFont="1" applyBorder="1" applyAlignment="1" applyProtection="1">
      <alignment horizontal="center" vertical="center"/>
      <protection locked="0"/>
    </xf>
    <xf numFmtId="0" fontId="5" fillId="0" borderId="11" xfId="0" applyFont="1" applyBorder="1" applyAlignment="1">
      <alignment vertical="center" wrapText="1" shrinkToFit="1"/>
    </xf>
    <xf numFmtId="0" fontId="26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1" fontId="5" fillId="0" borderId="2" xfId="0" applyNumberFormat="1" applyFont="1" applyBorder="1" applyAlignment="1">
      <alignment horizontal="center" vertical="center" wrapText="1"/>
    </xf>
    <xf numFmtId="4" fontId="5" fillId="2" borderId="2" xfId="0" applyNumberFormat="1" applyFont="1" applyFill="1" applyBorder="1" applyAlignment="1" applyProtection="1">
      <alignment horizontal="center" vertical="center" wrapText="1"/>
      <protection locked="0"/>
    </xf>
    <xf numFmtId="9" fontId="5" fillId="2" borderId="2" xfId="0" applyNumberFormat="1" applyFont="1" applyFill="1" applyBorder="1" applyAlignment="1" applyProtection="1">
      <alignment horizontal="center" vertical="center" wrapText="1"/>
      <protection locked="0"/>
    </xf>
    <xf numFmtId="4" fontId="5" fillId="2" borderId="2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 applyProtection="1">
      <alignment horizontal="center" vertical="center" wrapText="1"/>
      <protection locked="0"/>
    </xf>
    <xf numFmtId="0" fontId="5" fillId="0" borderId="11" xfId="0" applyFont="1" applyBorder="1" applyAlignment="1">
      <alignment vertical="center" wrapText="1"/>
    </xf>
    <xf numFmtId="4" fontId="5" fillId="0" borderId="0" xfId="0" applyNumberFormat="1" applyFont="1" applyAlignment="1" applyProtection="1">
      <alignment horizontal="right" vertical="center" wrapText="1"/>
      <protection locked="0"/>
    </xf>
    <xf numFmtId="4" fontId="5" fillId="0" borderId="0" xfId="0" applyNumberFormat="1" applyFont="1" applyAlignment="1">
      <alignment horizontal="right" vertical="center" wrapText="1"/>
    </xf>
    <xf numFmtId="164" fontId="0" fillId="0" borderId="2" xfId="1" applyNumberFormat="1" applyFont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44" fontId="0" fillId="0" borderId="2" xfId="1" applyFont="1" applyBorder="1" applyAlignment="1">
      <alignment horizontal="center" vertical="center" wrapText="1"/>
    </xf>
    <xf numFmtId="3" fontId="9" fillId="0" borderId="2" xfId="0" applyNumberFormat="1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4" fontId="6" fillId="0" borderId="2" xfId="0" applyNumberFormat="1" applyFont="1" applyBorder="1" applyAlignment="1">
      <alignment horizontal="center" vertical="center" wrapText="1"/>
    </xf>
    <xf numFmtId="9" fontId="6" fillId="0" borderId="2" xfId="0" applyNumberFormat="1" applyFont="1" applyBorder="1" applyAlignment="1" applyProtection="1">
      <alignment horizontal="center" vertical="center" wrapText="1"/>
      <protection locked="0"/>
    </xf>
    <xf numFmtId="0" fontId="5" fillId="0" borderId="13" xfId="0" applyFont="1" applyBorder="1" applyAlignment="1">
      <alignment vertical="center" wrapText="1" shrinkToFit="1"/>
    </xf>
    <xf numFmtId="0" fontId="5" fillId="0" borderId="13" xfId="0" applyFont="1" applyBorder="1" applyAlignment="1">
      <alignment vertical="center" wrapText="1"/>
    </xf>
    <xf numFmtId="0" fontId="6" fillId="0" borderId="2" xfId="0" applyFont="1" applyBorder="1" applyAlignment="1" applyProtection="1">
      <alignment horizontal="center" vertical="center" wrapText="1"/>
      <protection locked="0"/>
    </xf>
    <xf numFmtId="1" fontId="6" fillId="0" borderId="2" xfId="0" applyNumberFormat="1" applyFont="1" applyBorder="1" applyAlignment="1" applyProtection="1">
      <alignment horizontal="center" vertical="center" wrapText="1"/>
      <protection locked="0"/>
    </xf>
    <xf numFmtId="3" fontId="7" fillId="6" borderId="2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2" xfId="0" applyFont="1" applyBorder="1" applyAlignment="1">
      <alignment horizontal="center" vertical="center" wrapText="1"/>
    </xf>
    <xf numFmtId="4" fontId="5" fillId="0" borderId="0" xfId="0" applyNumberFormat="1" applyFont="1" applyAlignment="1" applyProtection="1">
      <alignment horizontal="center" vertical="center" wrapText="1"/>
      <protection locked="0"/>
    </xf>
    <xf numFmtId="0" fontId="21" fillId="0" borderId="2" xfId="88" applyFont="1" applyBorder="1" applyAlignment="1">
      <alignment horizontal="center" vertical="center" wrapText="1"/>
    </xf>
    <xf numFmtId="44" fontId="7" fillId="0" borderId="9" xfId="0" applyNumberFormat="1" applyFont="1" applyBorder="1" applyAlignment="1">
      <alignment horizontal="center" vertical="center" wrapText="1"/>
    </xf>
    <xf numFmtId="0" fontId="21" fillId="0" borderId="2" xfId="106" applyFont="1" applyBorder="1" applyAlignment="1">
      <alignment horizontal="center" vertical="center"/>
    </xf>
    <xf numFmtId="0" fontId="16" fillId="0" borderId="2" xfId="107" applyFont="1" applyBorder="1" applyAlignment="1">
      <alignment horizontal="center" vertical="center" wrapText="1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27" fillId="6" borderId="0" xfId="0" applyFont="1" applyFill="1" applyAlignment="1">
      <alignment vertical="center"/>
    </xf>
    <xf numFmtId="0" fontId="0" fillId="5" borderId="0" xfId="0" applyFill="1"/>
    <xf numFmtId="0" fontId="27" fillId="5" borderId="0" xfId="0" applyFont="1" applyFill="1" applyAlignment="1">
      <alignment vertical="center"/>
    </xf>
    <xf numFmtId="0" fontId="27" fillId="7" borderId="0" xfId="0" applyFont="1" applyFill="1" applyAlignment="1">
      <alignment vertical="center"/>
    </xf>
    <xf numFmtId="0" fontId="0" fillId="7" borderId="0" xfId="0" applyFill="1" applyAlignment="1">
      <alignment vertical="center"/>
    </xf>
    <xf numFmtId="0" fontId="19" fillId="7" borderId="0" xfId="0" applyFont="1" applyFill="1" applyAlignment="1">
      <alignment vertical="center"/>
    </xf>
    <xf numFmtId="0" fontId="17" fillId="7" borderId="0" xfId="0" applyFont="1" applyFill="1" applyAlignment="1">
      <alignment vertical="center"/>
    </xf>
    <xf numFmtId="0" fontId="0" fillId="0" borderId="0" xfId="0" applyAlignment="1">
      <alignment horizontal="center" vertical="center" wrapText="1"/>
    </xf>
    <xf numFmtId="3" fontId="5" fillId="7" borderId="2" xfId="0" applyNumberFormat="1" applyFont="1" applyFill="1" applyBorder="1" applyAlignment="1">
      <alignment horizontal="center" vertical="center" wrapText="1"/>
    </xf>
    <xf numFmtId="3" fontId="5" fillId="7" borderId="2" xfId="0" applyNumberFormat="1" applyFont="1" applyFill="1" applyBorder="1" applyAlignment="1" applyProtection="1">
      <alignment horizontal="center" vertical="center" wrapText="1"/>
      <protection locked="0"/>
    </xf>
    <xf numFmtId="0" fontId="26" fillId="6" borderId="0" xfId="0" applyFont="1" applyFill="1" applyAlignment="1">
      <alignment vertical="center"/>
    </xf>
    <xf numFmtId="0" fontId="0" fillId="6" borderId="0" xfId="0" applyFill="1" applyAlignment="1">
      <alignment vertical="center"/>
    </xf>
    <xf numFmtId="0" fontId="26" fillId="9" borderId="0" xfId="0" applyFont="1" applyFill="1" applyAlignment="1">
      <alignment vertical="center"/>
    </xf>
    <xf numFmtId="0" fontId="27" fillId="9" borderId="0" xfId="0" applyFont="1" applyFill="1" applyAlignment="1">
      <alignment vertical="center"/>
    </xf>
    <xf numFmtId="3" fontId="10" fillId="9" borderId="2" xfId="7" applyNumberFormat="1" applyFont="1" applyFill="1" applyBorder="1" applyAlignment="1">
      <alignment horizontal="center" vertical="center" shrinkToFit="1"/>
    </xf>
    <xf numFmtId="0" fontId="27" fillId="9" borderId="0" xfId="0" applyFont="1" applyFill="1" applyAlignment="1">
      <alignment horizontal="center" vertical="center"/>
    </xf>
    <xf numFmtId="0" fontId="5" fillId="0" borderId="2" xfId="0" applyFont="1" applyBorder="1" applyAlignment="1">
      <alignment vertical="center" wrapText="1"/>
    </xf>
    <xf numFmtId="0" fontId="5" fillId="0" borderId="11" xfId="7" applyFont="1" applyBorder="1" applyAlignment="1">
      <alignment vertical="center" wrapText="1" shrinkToFit="1"/>
    </xf>
    <xf numFmtId="0" fontId="5" fillId="0" borderId="0" xfId="7" applyFont="1" applyAlignment="1">
      <alignment vertical="center" wrapText="1" shrinkToFit="1"/>
    </xf>
    <xf numFmtId="0" fontId="5" fillId="0" borderId="2" xfId="0" applyFont="1" applyBorder="1" applyAlignment="1" applyProtection="1">
      <alignment vertical="center" wrapText="1"/>
      <protection locked="0"/>
    </xf>
    <xf numFmtId="0" fontId="7" fillId="0" borderId="2" xfId="0" applyFont="1" applyBorder="1" applyAlignment="1" applyProtection="1">
      <alignment vertical="center" wrapText="1"/>
      <protection locked="0"/>
    </xf>
    <xf numFmtId="0" fontId="10" fillId="0" borderId="2" xfId="0" applyFont="1" applyBorder="1" applyAlignment="1">
      <alignment vertical="center" wrapText="1"/>
    </xf>
    <xf numFmtId="0" fontId="16" fillId="0" borderId="2" xfId="87" applyFont="1" applyBorder="1" applyAlignment="1">
      <alignment vertical="center"/>
    </xf>
    <xf numFmtId="0" fontId="5" fillId="0" borderId="0" xfId="0" applyFont="1"/>
    <xf numFmtId="0" fontId="5" fillId="0" borderId="5" xfId="0" applyFont="1" applyBorder="1" applyAlignment="1">
      <alignment vertical="center" wrapText="1"/>
    </xf>
    <xf numFmtId="0" fontId="16" fillId="0" borderId="2" xfId="105" applyFont="1" applyBorder="1" applyAlignment="1">
      <alignment vertical="center"/>
    </xf>
    <xf numFmtId="0" fontId="5" fillId="0" borderId="13" xfId="7" applyFont="1" applyBorder="1" applyAlignment="1">
      <alignment vertical="center" wrapText="1" shrinkToFit="1"/>
    </xf>
    <xf numFmtId="0" fontId="0" fillId="5" borderId="0" xfId="0" applyFill="1" applyAlignment="1">
      <alignment horizontal="center"/>
    </xf>
    <xf numFmtId="0" fontId="0" fillId="7" borderId="0" xfId="0" applyFill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6" borderId="0" xfId="0" applyFill="1" applyAlignment="1">
      <alignment horizontal="center" vertical="center"/>
    </xf>
    <xf numFmtId="0" fontId="0" fillId="0" borderId="0" xfId="0" applyAlignment="1">
      <alignment horizontal="center"/>
    </xf>
    <xf numFmtId="0" fontId="0" fillId="10" borderId="0" xfId="0" applyFill="1"/>
    <xf numFmtId="0" fontId="27" fillId="10" borderId="0" xfId="0" applyFont="1" applyFill="1" applyAlignment="1">
      <alignment vertical="center"/>
    </xf>
    <xf numFmtId="0" fontId="0" fillId="10" borderId="0" xfId="0" applyFill="1" applyAlignment="1">
      <alignment horizontal="center"/>
    </xf>
    <xf numFmtId="0" fontId="26" fillId="10" borderId="0" xfId="0" applyFont="1" applyFill="1" applyAlignment="1">
      <alignment vertical="center"/>
    </xf>
    <xf numFmtId="0" fontId="0" fillId="10" borderId="0" xfId="0" applyFill="1" applyAlignment="1">
      <alignment vertical="center"/>
    </xf>
    <xf numFmtId="0" fontId="0" fillId="10" borderId="0" xfId="0" applyFill="1" applyAlignment="1">
      <alignment horizontal="center" vertical="center"/>
    </xf>
    <xf numFmtId="3" fontId="7" fillId="10" borderId="2" xfId="0" applyNumberFormat="1" applyFont="1" applyFill="1" applyBorder="1" applyAlignment="1" applyProtection="1">
      <alignment horizontal="center" vertical="center" wrapText="1"/>
      <protection locked="0"/>
    </xf>
    <xf numFmtId="0" fontId="5" fillId="5" borderId="0" xfId="0" applyFont="1" applyFill="1" applyAlignment="1">
      <alignment horizontal="center"/>
    </xf>
    <xf numFmtId="0" fontId="19" fillId="7" borderId="0" xfId="0" applyFont="1" applyFill="1" applyAlignment="1">
      <alignment horizontal="center" vertical="center" wrapText="1"/>
    </xf>
    <xf numFmtId="0" fontId="19" fillId="7" borderId="0" xfId="0" applyFont="1" applyFill="1" applyAlignment="1">
      <alignment horizontal="center" vertical="center"/>
    </xf>
    <xf numFmtId="0" fontId="5" fillId="7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11" xfId="0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horizontal="center" vertical="center" wrapText="1"/>
      <protection locked="0"/>
    </xf>
    <xf numFmtId="0" fontId="5" fillId="0" borderId="13" xfId="0" applyFont="1" applyBorder="1" applyAlignment="1" applyProtection="1">
      <alignment horizontal="center" vertical="center" wrapText="1"/>
      <protection locked="0"/>
    </xf>
    <xf numFmtId="0" fontId="5" fillId="6" borderId="0" xfId="0" applyFont="1" applyFill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10" borderId="0" xfId="0" applyFont="1" applyFill="1" applyAlignment="1">
      <alignment horizontal="center"/>
    </xf>
    <xf numFmtId="0" fontId="5" fillId="10" borderId="0" xfId="0" applyFont="1" applyFill="1" applyAlignment="1">
      <alignment horizontal="center" vertical="center"/>
    </xf>
    <xf numFmtId="44" fontId="7" fillId="2" borderId="2" xfId="1" applyFont="1" applyFill="1" applyBorder="1" applyAlignment="1" applyProtection="1">
      <alignment horizontal="center" vertical="center" wrapText="1" shrinkToFit="1"/>
      <protection locked="0"/>
    </xf>
    <xf numFmtId="44" fontId="7" fillId="0" borderId="0" xfId="1" applyFont="1"/>
    <xf numFmtId="49" fontId="0" fillId="5" borderId="0" xfId="0" applyNumberFormat="1" applyFill="1"/>
    <xf numFmtId="49" fontId="19" fillId="7" borderId="0" xfId="0" applyNumberFormat="1" applyFont="1" applyFill="1" applyAlignment="1">
      <alignment vertical="center"/>
    </xf>
    <xf numFmtId="49" fontId="17" fillId="7" borderId="0" xfId="0" applyNumberFormat="1" applyFont="1" applyFill="1" applyAlignment="1">
      <alignment vertical="center"/>
    </xf>
    <xf numFmtId="49" fontId="0" fillId="7" borderId="0" xfId="0" applyNumberFormat="1" applyFill="1" applyAlignment="1">
      <alignment vertical="center"/>
    </xf>
    <xf numFmtId="49" fontId="0" fillId="0" borderId="0" xfId="0" applyNumberFormat="1" applyAlignment="1">
      <alignment vertical="center"/>
    </xf>
    <xf numFmtId="49" fontId="5" fillId="0" borderId="2" xfId="0" applyNumberFormat="1" applyFont="1" applyBorder="1" applyAlignment="1">
      <alignment horizontal="center" vertical="center" wrapText="1"/>
    </xf>
    <xf numFmtId="49" fontId="0" fillId="0" borderId="2" xfId="0" applyNumberFormat="1" applyBorder="1" applyAlignment="1">
      <alignment horizontal="center" vertical="center"/>
    </xf>
    <xf numFmtId="49" fontId="5" fillId="0" borderId="11" xfId="0" applyNumberFormat="1" applyFont="1" applyBorder="1" applyAlignment="1">
      <alignment vertical="center" wrapText="1"/>
    </xf>
    <xf numFmtId="49" fontId="5" fillId="0" borderId="0" xfId="0" applyNumberFormat="1" applyFont="1" applyAlignment="1">
      <alignment vertical="center" wrapText="1"/>
    </xf>
    <xf numFmtId="49" fontId="0" fillId="0" borderId="2" xfId="0" applyNumberFormat="1" applyBorder="1" applyAlignment="1">
      <alignment horizontal="center" vertical="center" wrapText="1"/>
    </xf>
    <xf numFmtId="49" fontId="5" fillId="0" borderId="13" xfId="0" applyNumberFormat="1" applyFont="1" applyBorder="1" applyAlignment="1">
      <alignment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/>
    </xf>
    <xf numFmtId="49" fontId="0" fillId="6" borderId="0" xfId="0" applyNumberFormat="1" applyFill="1" applyAlignment="1">
      <alignment vertical="center"/>
    </xf>
    <xf numFmtId="49" fontId="0" fillId="0" borderId="0" xfId="0" applyNumberFormat="1"/>
    <xf numFmtId="49" fontId="27" fillId="9" borderId="0" xfId="0" applyNumberFormat="1" applyFont="1" applyFill="1" applyAlignment="1">
      <alignment vertical="center"/>
    </xf>
    <xf numFmtId="49" fontId="0" fillId="0" borderId="7" xfId="1" applyNumberFormat="1" applyFont="1" applyBorder="1" applyAlignment="1">
      <alignment horizontal="center" vertical="center" wrapText="1"/>
    </xf>
    <xf numFmtId="49" fontId="0" fillId="10" borderId="0" xfId="0" applyNumberFormat="1" applyFill="1"/>
    <xf numFmtId="49" fontId="0" fillId="10" borderId="0" xfId="0" applyNumberFormat="1" applyFill="1" applyAlignment="1">
      <alignment vertical="center"/>
    </xf>
    <xf numFmtId="4" fontId="10" fillId="4" borderId="3" xfId="0" applyNumberFormat="1" applyFont="1" applyFill="1" applyBorder="1" applyAlignment="1">
      <alignment horizontal="center" vertical="center" wrapText="1" shrinkToFit="1"/>
    </xf>
    <xf numFmtId="4" fontId="5" fillId="0" borderId="12" xfId="0" applyNumberFormat="1" applyFont="1" applyBorder="1" applyAlignment="1" applyProtection="1">
      <alignment vertical="center" wrapText="1"/>
      <protection locked="0"/>
    </xf>
    <xf numFmtId="4" fontId="5" fillId="0" borderId="12" xfId="0" applyNumberFormat="1" applyFont="1" applyBorder="1" applyAlignment="1">
      <alignment vertical="center" wrapText="1"/>
    </xf>
    <xf numFmtId="4" fontId="5" fillId="0" borderId="16" xfId="0" applyNumberFormat="1" applyFont="1" applyBorder="1" applyAlignment="1" applyProtection="1">
      <alignment vertical="center" wrapText="1"/>
      <protection locked="0"/>
    </xf>
    <xf numFmtId="4" fontId="5" fillId="0" borderId="16" xfId="0" applyNumberFormat="1" applyFont="1" applyBorder="1" applyAlignment="1">
      <alignment vertical="center" wrapText="1"/>
    </xf>
    <xf numFmtId="0" fontId="10" fillId="0" borderId="2" xfId="7" applyFont="1" applyBorder="1" applyAlignment="1" applyProtection="1">
      <alignment horizontal="left" vertical="center" wrapText="1" shrinkToFit="1"/>
      <protection locked="0"/>
    </xf>
    <xf numFmtId="0" fontId="0" fillId="0" borderId="0" xfId="0" applyAlignment="1">
      <alignment horizontal="center" wrapText="1"/>
    </xf>
    <xf numFmtId="4" fontId="5" fillId="0" borderId="0" xfId="0" applyNumberFormat="1" applyFont="1" applyAlignment="1" applyProtection="1">
      <alignment vertical="center" wrapText="1"/>
      <protection locked="0"/>
    </xf>
    <xf numFmtId="4" fontId="5" fillId="0" borderId="0" xfId="0" applyNumberFormat="1" applyFont="1" applyAlignment="1">
      <alignment vertical="center" wrapText="1"/>
    </xf>
    <xf numFmtId="49" fontId="9" fillId="11" borderId="2" xfId="0" applyNumberFormat="1" applyFont="1" applyFill="1" applyBorder="1" applyAlignment="1">
      <alignment horizontal="center" vertical="center"/>
    </xf>
    <xf numFmtId="0" fontId="25" fillId="9" borderId="0" xfId="0" applyFont="1" applyFill="1" applyAlignment="1">
      <alignment vertical="center"/>
    </xf>
    <xf numFmtId="165" fontId="5" fillId="5" borderId="11" xfId="0" applyNumberFormat="1" applyFont="1" applyFill="1" applyBorder="1" applyAlignment="1">
      <alignment vertical="center"/>
    </xf>
    <xf numFmtId="165" fontId="25" fillId="5" borderId="11" xfId="0" applyNumberFormat="1" applyFont="1" applyFill="1" applyBorder="1" applyAlignment="1">
      <alignment horizontal="left" vertical="center"/>
    </xf>
    <xf numFmtId="165" fontId="5" fillId="5" borderId="11" xfId="0" applyNumberFormat="1" applyFont="1" applyFill="1" applyBorder="1" applyAlignment="1">
      <alignment horizontal="left" vertical="center"/>
    </xf>
    <xf numFmtId="165" fontId="0" fillId="5" borderId="11" xfId="0" applyNumberFormat="1" applyFill="1" applyBorder="1" applyAlignment="1">
      <alignment horizontal="center" vertical="center"/>
    </xf>
    <xf numFmtId="49" fontId="5" fillId="5" borderId="11" xfId="0" applyNumberFormat="1" applyFont="1" applyFill="1" applyBorder="1" applyAlignment="1">
      <alignment horizontal="left" vertical="center"/>
    </xf>
    <xf numFmtId="165" fontId="5" fillId="5" borderId="11" xfId="0" applyNumberFormat="1" applyFont="1" applyFill="1" applyBorder="1" applyAlignment="1">
      <alignment horizontal="center" vertical="center"/>
    </xf>
    <xf numFmtId="165" fontId="5" fillId="5" borderId="15" xfId="0" applyNumberFormat="1" applyFont="1" applyFill="1" applyBorder="1" applyAlignment="1">
      <alignment vertical="center"/>
    </xf>
    <xf numFmtId="165" fontId="25" fillId="5" borderId="15" xfId="0" applyNumberFormat="1" applyFont="1" applyFill="1" applyBorder="1" applyAlignment="1">
      <alignment horizontal="left" vertical="center"/>
    </xf>
    <xf numFmtId="165" fontId="5" fillId="5" borderId="15" xfId="0" applyNumberFormat="1" applyFont="1" applyFill="1" applyBorder="1" applyAlignment="1">
      <alignment horizontal="left" vertical="center"/>
    </xf>
    <xf numFmtId="165" fontId="28" fillId="5" borderId="15" xfId="0" applyNumberFormat="1" applyFont="1" applyFill="1" applyBorder="1" applyAlignment="1">
      <alignment horizontal="left" vertical="center"/>
    </xf>
    <xf numFmtId="165" fontId="0" fillId="5" borderId="15" xfId="0" applyNumberFormat="1" applyFill="1" applyBorder="1" applyAlignment="1">
      <alignment horizontal="center" vertical="center"/>
    </xf>
    <xf numFmtId="49" fontId="5" fillId="5" borderId="15" xfId="0" applyNumberFormat="1" applyFont="1" applyFill="1" applyBorder="1" applyAlignment="1">
      <alignment horizontal="left" vertical="center"/>
    </xf>
    <xf numFmtId="165" fontId="5" fillId="5" borderId="15" xfId="0" applyNumberFormat="1" applyFont="1" applyFill="1" applyBorder="1" applyAlignment="1">
      <alignment horizontal="center" vertical="center"/>
    </xf>
    <xf numFmtId="0" fontId="13" fillId="11" borderId="2" xfId="7" applyFont="1" applyFill="1" applyBorder="1" applyAlignment="1">
      <alignment horizontal="left" vertical="center" wrapText="1" shrinkToFit="1"/>
    </xf>
    <xf numFmtId="0" fontId="0" fillId="6" borderId="0" xfId="0" applyFill="1"/>
    <xf numFmtId="49" fontId="0" fillId="6" borderId="0" xfId="0" applyNumberFormat="1" applyFill="1"/>
    <xf numFmtId="44" fontId="7" fillId="6" borderId="0" xfId="1" applyFont="1" applyFill="1"/>
    <xf numFmtId="0" fontId="5" fillId="6" borderId="0" xfId="0" applyFont="1" applyFill="1" applyAlignment="1">
      <alignment horizontal="center"/>
    </xf>
    <xf numFmtId="3" fontId="10" fillId="7" borderId="2" xfId="0" applyNumberFormat="1" applyFont="1" applyFill="1" applyBorder="1" applyAlignment="1">
      <alignment horizontal="center" vertical="center" wrapText="1"/>
    </xf>
    <xf numFmtId="3" fontId="5" fillId="7" borderId="2" xfId="7" applyNumberFormat="1" applyFont="1" applyFill="1" applyBorder="1" applyAlignment="1">
      <alignment horizontal="center" vertical="center" wrapText="1" shrinkToFit="1"/>
    </xf>
    <xf numFmtId="4" fontId="5" fillId="0" borderId="11" xfId="0" applyNumberFormat="1" applyFont="1" applyBorder="1" applyAlignment="1" applyProtection="1">
      <alignment horizontal="center" vertical="center" wrapText="1"/>
      <protection locked="0"/>
    </xf>
    <xf numFmtId="4" fontId="5" fillId="0" borderId="13" xfId="0" applyNumberFormat="1" applyFont="1" applyBorder="1" applyAlignment="1" applyProtection="1">
      <alignment horizontal="center" vertical="center" wrapText="1"/>
      <protection locked="0"/>
    </xf>
    <xf numFmtId="0" fontId="0" fillId="6" borderId="0" xfId="0" applyFill="1" applyAlignment="1">
      <alignment horizontal="center" wrapText="1"/>
    </xf>
    <xf numFmtId="44" fontId="6" fillId="5" borderId="0" xfId="1" applyFill="1"/>
    <xf numFmtId="44" fontId="6" fillId="6" borderId="2" xfId="1" applyFill="1" applyBorder="1" applyAlignment="1">
      <alignment horizontal="center" vertical="center" wrapText="1"/>
    </xf>
    <xf numFmtId="44" fontId="6" fillId="0" borderId="0" xfId="1"/>
    <xf numFmtId="49" fontId="21" fillId="0" borderId="2" xfId="88" applyNumberFormat="1" applyFont="1" applyBorder="1" applyAlignment="1">
      <alignment horizontal="center" vertical="center" wrapText="1"/>
    </xf>
    <xf numFmtId="49" fontId="16" fillId="0" borderId="2" xfId="97" applyNumberFormat="1" applyFont="1" applyBorder="1" applyAlignment="1">
      <alignment horizontal="center" vertical="center" wrapText="1"/>
    </xf>
    <xf numFmtId="0" fontId="5" fillId="0" borderId="13" xfId="7" applyFont="1" applyBorder="1" applyAlignment="1">
      <alignment vertical="center" shrinkToFit="1"/>
    </xf>
    <xf numFmtId="0" fontId="5" fillId="0" borderId="11" xfId="0" applyFont="1" applyBorder="1" applyAlignment="1">
      <alignment horizontal="left" vertical="center" shrinkToFit="1"/>
    </xf>
    <xf numFmtId="0" fontId="0" fillId="0" borderId="11" xfId="7" applyFont="1" applyBorder="1" applyAlignment="1" applyProtection="1">
      <alignment horizontal="center" vertical="center" shrinkToFit="1"/>
      <protection locked="0"/>
    </xf>
    <xf numFmtId="3" fontId="9" fillId="0" borderId="11" xfId="7" applyNumberFormat="1" applyFont="1" applyBorder="1" applyAlignment="1" applyProtection="1">
      <alignment horizontal="center" vertical="center" shrinkToFit="1"/>
      <protection locked="0"/>
    </xf>
    <xf numFmtId="3" fontId="5" fillId="3" borderId="11" xfId="7" applyNumberFormat="1" applyFont="1" applyFill="1" applyBorder="1" applyAlignment="1">
      <alignment horizontal="center" vertical="center" shrinkToFit="1"/>
    </xf>
    <xf numFmtId="4" fontId="9" fillId="0" borderId="11" xfId="7" applyNumberFormat="1" applyFont="1" applyBorder="1" applyAlignment="1">
      <alignment horizontal="center" vertical="center" shrinkToFit="1"/>
    </xf>
    <xf numFmtId="1" fontId="15" fillId="0" borderId="11" xfId="34" applyNumberFormat="1" applyFont="1" applyFill="1" applyBorder="1" applyAlignment="1">
      <alignment horizontal="center" vertical="center"/>
    </xf>
    <xf numFmtId="4" fontId="8" fillId="0" borderId="11" xfId="0" applyNumberFormat="1" applyFont="1" applyBorder="1" applyAlignment="1">
      <alignment horizontal="right" vertical="center"/>
    </xf>
    <xf numFmtId="9" fontId="9" fillId="0" borderId="11" xfId="7" applyNumberFormat="1" applyFont="1" applyBorder="1" applyAlignment="1" applyProtection="1">
      <alignment horizontal="center" vertical="center" shrinkToFit="1"/>
      <protection locked="0"/>
    </xf>
    <xf numFmtId="4" fontId="0" fillId="0" borderId="11" xfId="7" applyNumberFormat="1" applyFont="1" applyBorder="1" applyAlignment="1" applyProtection="1">
      <alignment vertical="center" shrinkToFit="1"/>
      <protection locked="0"/>
    </xf>
    <xf numFmtId="44" fontId="11" fillId="0" borderId="10" xfId="0" applyNumberFormat="1" applyFont="1" applyBorder="1" applyAlignment="1">
      <alignment vertical="center"/>
    </xf>
    <xf numFmtId="44" fontId="11" fillId="0" borderId="14" xfId="0" applyNumberFormat="1" applyFont="1" applyBorder="1" applyAlignment="1">
      <alignment vertical="center"/>
    </xf>
    <xf numFmtId="0" fontId="6" fillId="0" borderId="11" xfId="7" applyBorder="1" applyAlignment="1">
      <alignment horizontal="left" vertical="center" shrinkToFit="1"/>
    </xf>
    <xf numFmtId="4" fontId="5" fillId="0" borderId="12" xfId="0" applyNumberFormat="1" applyFont="1" applyBorder="1" applyAlignment="1" applyProtection="1">
      <alignment vertical="center"/>
      <protection locked="0"/>
    </xf>
    <xf numFmtId="4" fontId="5" fillId="0" borderId="12" xfId="0" applyNumberFormat="1" applyFont="1" applyBorder="1" applyAlignment="1">
      <alignment vertical="center"/>
    </xf>
    <xf numFmtId="0" fontId="5" fillId="0" borderId="15" xfId="7" applyFont="1" applyBorder="1" applyAlignment="1">
      <alignment vertical="center" wrapText="1" shrinkToFit="1"/>
    </xf>
    <xf numFmtId="0" fontId="26" fillId="5" borderId="0" xfId="0" applyFont="1" applyFill="1" applyAlignment="1">
      <alignment vertical="center"/>
    </xf>
    <xf numFmtId="0" fontId="0" fillId="5" borderId="0" xfId="0" applyFill="1" applyAlignment="1">
      <alignment vertical="center"/>
    </xf>
    <xf numFmtId="0" fontId="0" fillId="5" borderId="0" xfId="0" applyFill="1" applyAlignment="1">
      <alignment horizontal="center" vertical="center"/>
    </xf>
    <xf numFmtId="49" fontId="0" fillId="5" borderId="0" xfId="0" applyNumberFormat="1" applyFill="1" applyAlignment="1">
      <alignment vertical="center"/>
    </xf>
    <xf numFmtId="0" fontId="5" fillId="5" borderId="0" xfId="0" applyFont="1" applyFill="1" applyAlignment="1">
      <alignment horizontal="center" vertical="center"/>
    </xf>
    <xf numFmtId="0" fontId="5" fillId="0" borderId="15" xfId="0" applyFont="1" applyBorder="1" applyAlignment="1">
      <alignment vertical="center" wrapText="1" shrinkToFit="1"/>
    </xf>
    <xf numFmtId="0" fontId="5" fillId="0" borderId="15" xfId="0" applyFont="1" applyBorder="1" applyAlignment="1">
      <alignment vertical="center" wrapText="1"/>
    </xf>
    <xf numFmtId="0" fontId="0" fillId="0" borderId="15" xfId="0" applyBorder="1" applyAlignment="1">
      <alignment horizontal="center" vertical="center" wrapText="1"/>
    </xf>
    <xf numFmtId="49" fontId="5" fillId="0" borderId="15" xfId="0" applyNumberFormat="1" applyFont="1" applyBorder="1" applyAlignment="1">
      <alignment vertical="center" wrapText="1"/>
    </xf>
    <xf numFmtId="4" fontId="5" fillId="0" borderId="11" xfId="0" applyNumberFormat="1" applyFont="1" applyBorder="1" applyAlignment="1" applyProtection="1">
      <alignment vertical="center" wrapText="1"/>
      <protection locked="0"/>
    </xf>
    <xf numFmtId="4" fontId="5" fillId="0" borderId="11" xfId="0" applyNumberFormat="1" applyFont="1" applyBorder="1" applyAlignment="1">
      <alignment vertical="center" wrapText="1"/>
    </xf>
    <xf numFmtId="49" fontId="13" fillId="11" borderId="2" xfId="34" applyNumberFormat="1" applyFont="1" applyFill="1" applyBorder="1" applyAlignment="1">
      <alignment horizontal="center" vertical="center" wrapText="1"/>
    </xf>
    <xf numFmtId="1" fontId="6" fillId="0" borderId="2" xfId="34" applyNumberFormat="1" applyFont="1" applyFill="1" applyBorder="1" applyAlignment="1">
      <alignment horizontal="center" vertical="center" wrapText="1"/>
    </xf>
    <xf numFmtId="165" fontId="5" fillId="5" borderId="11" xfId="0" applyNumberFormat="1" applyFont="1" applyFill="1" applyBorder="1" applyAlignment="1">
      <alignment horizontal="left"/>
    </xf>
    <xf numFmtId="165" fontId="25" fillId="5" borderId="11" xfId="0" applyNumberFormat="1" applyFont="1" applyFill="1" applyBorder="1" applyAlignment="1">
      <alignment horizontal="left"/>
    </xf>
    <xf numFmtId="0" fontId="28" fillId="0" borderId="11" xfId="0" applyFont="1" applyBorder="1" applyAlignment="1">
      <alignment vertical="center" wrapText="1"/>
    </xf>
    <xf numFmtId="0" fontId="5" fillId="0" borderId="15" xfId="0" applyFont="1" applyBorder="1" applyAlignment="1">
      <alignment vertical="center"/>
    </xf>
    <xf numFmtId="1" fontId="5" fillId="0" borderId="3" xfId="0" applyNumberFormat="1" applyFont="1" applyBorder="1" applyAlignment="1">
      <alignment horizontal="center" vertical="center" wrapText="1"/>
    </xf>
    <xf numFmtId="3" fontId="5" fillId="9" borderId="2" xfId="7" applyNumberFormat="1" applyFont="1" applyFill="1" applyBorder="1" applyAlignment="1">
      <alignment horizontal="center" vertical="center" shrinkToFit="1"/>
    </xf>
    <xf numFmtId="0" fontId="26" fillId="8" borderId="0" xfId="0" applyFont="1" applyFill="1" applyAlignment="1">
      <alignment vertical="center"/>
    </xf>
    <xf numFmtId="0" fontId="27" fillId="8" borderId="0" xfId="0" applyFont="1" applyFill="1" applyAlignment="1">
      <alignment vertical="center"/>
    </xf>
    <xf numFmtId="0" fontId="0" fillId="8" borderId="0" xfId="0" applyFill="1" applyAlignment="1">
      <alignment vertical="center"/>
    </xf>
    <xf numFmtId="0" fontId="0" fillId="8" borderId="0" xfId="0" applyFill="1" applyAlignment="1">
      <alignment horizontal="center" vertical="center"/>
    </xf>
    <xf numFmtId="0" fontId="5" fillId="8" borderId="0" xfId="0" applyFont="1" applyFill="1" applyAlignment="1">
      <alignment horizontal="center" vertical="center"/>
    </xf>
    <xf numFmtId="49" fontId="0" fillId="8" borderId="0" xfId="0" applyNumberFormat="1" applyFill="1" applyAlignment="1">
      <alignment vertical="center"/>
    </xf>
    <xf numFmtId="0" fontId="5" fillId="0" borderId="3" xfId="0" applyFont="1" applyBorder="1" applyAlignment="1">
      <alignment vertical="center" wrapText="1"/>
    </xf>
    <xf numFmtId="0" fontId="19" fillId="5" borderId="17" xfId="0" applyFont="1" applyFill="1" applyBorder="1" applyAlignment="1">
      <alignment horizontal="left" vertical="center"/>
    </xf>
    <xf numFmtId="0" fontId="5" fillId="0" borderId="18" xfId="0" applyFont="1" applyBorder="1" applyAlignment="1">
      <alignment vertical="center"/>
    </xf>
    <xf numFmtId="0" fontId="26" fillId="7" borderId="0" xfId="0" applyFont="1" applyFill="1" applyAlignment="1">
      <alignment vertical="center"/>
    </xf>
    <xf numFmtId="0" fontId="19" fillId="5" borderId="19" xfId="0" applyFont="1" applyFill="1" applyBorder="1" applyAlignment="1">
      <alignment horizontal="left" vertical="center"/>
    </xf>
    <xf numFmtId="0" fontId="5" fillId="0" borderId="19" xfId="0" applyFont="1" applyBorder="1" applyAlignment="1">
      <alignment vertical="center"/>
    </xf>
    <xf numFmtId="0" fontId="19" fillId="5" borderId="20" xfId="0" applyFont="1" applyFill="1" applyBorder="1" applyAlignment="1">
      <alignment horizontal="left" vertical="center"/>
    </xf>
    <xf numFmtId="0" fontId="5" fillId="0" borderId="21" xfId="0" applyFont="1" applyBorder="1" applyAlignment="1">
      <alignment vertical="center"/>
    </xf>
    <xf numFmtId="0" fontId="0" fillId="0" borderId="22" xfId="0" applyBorder="1" applyAlignment="1">
      <alignment horizontal="center" vertical="center" wrapText="1"/>
    </xf>
    <xf numFmtId="0" fontId="19" fillId="5" borderId="19" xfId="0" applyFont="1" applyFill="1" applyBorder="1" applyAlignment="1">
      <alignment horizontal="left"/>
    </xf>
    <xf numFmtId="0" fontId="0" fillId="0" borderId="9" xfId="0" applyBorder="1" applyAlignment="1">
      <alignment horizontal="center" vertical="center" wrapText="1"/>
    </xf>
    <xf numFmtId="0" fontId="5" fillId="0" borderId="9" xfId="0" applyFont="1" applyBorder="1" applyAlignment="1">
      <alignment vertical="center" wrapText="1"/>
    </xf>
    <xf numFmtId="0" fontId="5" fillId="0" borderId="10" xfId="0" applyFont="1" applyBorder="1" applyAlignment="1">
      <alignment vertical="center"/>
    </xf>
    <xf numFmtId="0" fontId="5" fillId="0" borderId="23" xfId="7" applyFont="1" applyBorder="1" applyAlignment="1">
      <alignment vertical="center" wrapText="1" shrinkToFit="1"/>
    </xf>
    <xf numFmtId="0" fontId="5" fillId="0" borderId="24" xfId="0" applyFont="1" applyBorder="1" applyAlignment="1">
      <alignment vertical="center" wrapText="1" shrinkToFit="1"/>
    </xf>
    <xf numFmtId="0" fontId="5" fillId="0" borderId="6" xfId="0" applyFont="1" applyBorder="1" applyAlignment="1">
      <alignment horizontal="left" vertical="center"/>
    </xf>
    <xf numFmtId="0" fontId="5" fillId="0" borderId="25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/>
    </xf>
    <xf numFmtId="0" fontId="5" fillId="0" borderId="0" xfId="0" applyFont="1" applyAlignment="1">
      <alignment horizontal="left" vertical="center" wrapText="1"/>
    </xf>
    <xf numFmtId="44" fontId="6" fillId="7" borderId="0" xfId="1" applyFill="1" applyAlignment="1">
      <alignment vertical="center"/>
    </xf>
    <xf numFmtId="44" fontId="6" fillId="2" borderId="2" xfId="1" applyFill="1" applyBorder="1" applyAlignment="1" applyProtection="1">
      <alignment horizontal="center" vertical="center" wrapText="1" shrinkToFit="1"/>
      <protection locked="0"/>
    </xf>
    <xf numFmtId="44" fontId="6" fillId="0" borderId="2" xfId="1" applyBorder="1" applyAlignment="1">
      <alignment horizontal="center" vertical="center" wrapText="1"/>
    </xf>
    <xf numFmtId="44" fontId="6" fillId="0" borderId="0" xfId="1" applyBorder="1" applyAlignment="1" applyProtection="1">
      <alignment vertical="center" wrapText="1"/>
      <protection locked="0"/>
    </xf>
    <xf numFmtId="44" fontId="6" fillId="5" borderId="11" xfId="1" applyFill="1" applyBorder="1" applyAlignment="1">
      <alignment horizontal="left" vertical="center"/>
    </xf>
    <xf numFmtId="44" fontId="6" fillId="0" borderId="11" xfId="1" applyBorder="1" applyAlignment="1" applyProtection="1">
      <alignment vertical="center" wrapText="1"/>
      <protection locked="0"/>
    </xf>
    <xf numFmtId="44" fontId="6" fillId="0" borderId="0" xfId="1" applyAlignment="1">
      <alignment vertical="center"/>
    </xf>
    <xf numFmtId="44" fontId="6" fillId="5" borderId="15" xfId="1" applyFill="1" applyBorder="1" applyAlignment="1">
      <alignment horizontal="center" vertical="center"/>
    </xf>
    <xf numFmtId="44" fontId="6" fillId="0" borderId="0" xfId="1" applyBorder="1" applyAlignment="1" applyProtection="1">
      <alignment horizontal="center" vertical="center" wrapText="1"/>
      <protection locked="0"/>
    </xf>
    <xf numFmtId="44" fontId="6" fillId="0" borderId="13" xfId="1" applyBorder="1" applyAlignment="1" applyProtection="1">
      <alignment horizontal="center" vertical="center" wrapText="1"/>
      <protection locked="0"/>
    </xf>
    <xf numFmtId="44" fontId="6" fillId="5" borderId="0" xfId="1" applyFill="1" applyAlignment="1">
      <alignment vertical="center"/>
    </xf>
    <xf numFmtId="44" fontId="6" fillId="6" borderId="0" xfId="1" applyFill="1" applyAlignment="1">
      <alignment vertical="center"/>
    </xf>
    <xf numFmtId="44" fontId="6" fillId="5" borderId="11" xfId="1" applyFill="1" applyBorder="1" applyAlignment="1">
      <alignment horizontal="center" vertical="center"/>
    </xf>
    <xf numFmtId="44" fontId="6" fillId="0" borderId="11" xfId="1" applyBorder="1" applyAlignment="1" applyProtection="1">
      <alignment horizontal="center" vertical="center" wrapText="1"/>
      <protection locked="0"/>
    </xf>
    <xf numFmtId="44" fontId="6" fillId="8" borderId="0" xfId="1" applyFill="1" applyAlignment="1">
      <alignment vertical="center"/>
    </xf>
    <xf numFmtId="44" fontId="6" fillId="8" borderId="0" xfId="1" applyFill="1" applyBorder="1" applyAlignment="1">
      <alignment vertical="center"/>
    </xf>
    <xf numFmtId="44" fontId="6" fillId="0" borderId="0" xfId="1" applyFill="1" applyBorder="1" applyAlignment="1">
      <alignment vertical="center"/>
    </xf>
    <xf numFmtId="44" fontId="6" fillId="9" borderId="0" xfId="1" applyFill="1" applyAlignment="1">
      <alignment vertical="center"/>
    </xf>
    <xf numFmtId="44" fontId="6" fillId="0" borderId="0" xfId="1" applyAlignment="1">
      <alignment horizontal="center" vertical="center"/>
    </xf>
    <xf numFmtId="44" fontId="6" fillId="10" borderId="0" xfId="1" applyFill="1"/>
    <xf numFmtId="44" fontId="6" fillId="10" borderId="0" xfId="1" applyFill="1" applyAlignment="1">
      <alignment vertical="center"/>
    </xf>
    <xf numFmtId="44" fontId="6" fillId="0" borderId="2" xfId="1" applyBorder="1" applyAlignment="1">
      <alignment horizontal="right" vertical="center" wrapText="1"/>
    </xf>
    <xf numFmtId="44" fontId="6" fillId="0" borderId="2" xfId="1" applyBorder="1" applyAlignment="1" applyProtection="1">
      <alignment horizontal="right" vertical="center" wrapText="1"/>
      <protection locked="0"/>
    </xf>
    <xf numFmtId="44" fontId="6" fillId="0" borderId="2" xfId="1" applyBorder="1" applyAlignment="1" applyProtection="1">
      <alignment horizontal="center" vertical="center" wrapText="1"/>
      <protection locked="0"/>
    </xf>
    <xf numFmtId="44" fontId="6" fillId="0" borderId="6" xfId="1" applyBorder="1" applyAlignment="1" applyProtection="1">
      <alignment vertical="center" wrapText="1" shrinkToFit="1"/>
      <protection locked="0"/>
    </xf>
    <xf numFmtId="44" fontId="6" fillId="0" borderId="6" xfId="1" applyBorder="1" applyAlignment="1">
      <alignment vertical="center" wrapText="1"/>
    </xf>
    <xf numFmtId="44" fontId="6" fillId="6" borderId="2" xfId="1" applyFill="1" applyBorder="1" applyAlignment="1" applyProtection="1">
      <alignment horizontal="center" vertical="center" wrapText="1"/>
    </xf>
    <xf numFmtId="44" fontId="31" fillId="0" borderId="0" xfId="1" applyFont="1"/>
    <xf numFmtId="0" fontId="0" fillId="0" borderId="26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5" fillId="0" borderId="6" xfId="0" applyFont="1" applyBorder="1" applyAlignment="1">
      <alignment vertical="center" wrapText="1"/>
    </xf>
    <xf numFmtId="0" fontId="0" fillId="0" borderId="27" xfId="0" applyBorder="1" applyAlignment="1">
      <alignment horizontal="center" vertical="center" wrapText="1"/>
    </xf>
    <xf numFmtId="1" fontId="0" fillId="0" borderId="5" xfId="0" applyNumberFormat="1" applyBorder="1" applyAlignment="1">
      <alignment horizontal="center" vertical="center" wrapText="1"/>
    </xf>
    <xf numFmtId="3" fontId="10" fillId="9" borderId="6" xfId="7" applyNumberFormat="1" applyFont="1" applyFill="1" applyBorder="1" applyAlignment="1">
      <alignment horizontal="center" vertical="center" shrinkToFit="1"/>
    </xf>
    <xf numFmtId="1" fontId="9" fillId="3" borderId="6" xfId="0" applyNumberFormat="1" applyFont="1" applyFill="1" applyBorder="1" applyAlignment="1">
      <alignment horizontal="center" vertical="center" wrapText="1"/>
    </xf>
    <xf numFmtId="49" fontId="0" fillId="0" borderId="28" xfId="1" applyNumberFormat="1" applyFont="1" applyBorder="1" applyAlignment="1">
      <alignment horizontal="center" vertical="center" wrapText="1"/>
    </xf>
    <xf numFmtId="4" fontId="0" fillId="0" borderId="6" xfId="0" applyNumberFormat="1" applyBorder="1" applyAlignment="1">
      <alignment horizontal="center" vertical="center" wrapText="1"/>
    </xf>
    <xf numFmtId="9" fontId="0" fillId="0" borderId="29" xfId="0" applyNumberFormat="1" applyBorder="1" applyAlignment="1" applyProtection="1">
      <alignment horizontal="center" vertical="center" wrapText="1"/>
      <protection locked="0"/>
    </xf>
    <xf numFmtId="44" fontId="6" fillId="0" borderId="6" xfId="1" applyBorder="1" applyAlignment="1">
      <alignment horizontal="center" vertical="center" wrapText="1"/>
    </xf>
    <xf numFmtId="44" fontId="6" fillId="0" borderId="6" xfId="1" applyBorder="1" applyAlignment="1" applyProtection="1">
      <alignment horizontal="right" vertical="center" wrapText="1"/>
      <protection locked="0"/>
    </xf>
    <xf numFmtId="44" fontId="6" fillId="0" borderId="6" xfId="1" applyBorder="1" applyAlignment="1">
      <alignment horizontal="right" vertical="center" wrapText="1"/>
    </xf>
    <xf numFmtId="44" fontId="6" fillId="6" borderId="6" xfId="1" applyFill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 wrapText="1"/>
      <protection locked="0"/>
    </xf>
    <xf numFmtId="3" fontId="10" fillId="7" borderId="6" xfId="0" applyNumberFormat="1" applyFont="1" applyFill="1" applyBorder="1" applyAlignment="1">
      <alignment horizontal="center" vertical="center" wrapText="1"/>
    </xf>
    <xf numFmtId="0" fontId="19" fillId="5" borderId="10" xfId="0" applyFont="1" applyFill="1" applyBorder="1" applyAlignment="1">
      <alignment horizontal="left" vertical="center"/>
    </xf>
    <xf numFmtId="165" fontId="5" fillId="5" borderId="23" xfId="0" applyNumberFormat="1" applyFont="1" applyFill="1" applyBorder="1" applyAlignment="1">
      <alignment horizontal="center" vertical="center"/>
    </xf>
    <xf numFmtId="0" fontId="9" fillId="0" borderId="25" xfId="7" applyFont="1" applyBorder="1" applyAlignment="1" applyProtection="1">
      <alignment horizontal="center" vertical="center" wrapText="1"/>
      <protection locked="0"/>
    </xf>
    <xf numFmtId="0" fontId="9" fillId="0" borderId="2" xfId="7" applyFont="1" applyBorder="1" applyAlignment="1" applyProtection="1">
      <alignment horizontal="center" vertical="center" wrapText="1"/>
      <protection locked="0"/>
    </xf>
    <xf numFmtId="0" fontId="9" fillId="0" borderId="30" xfId="7" applyFont="1" applyBorder="1" applyAlignment="1" applyProtection="1">
      <alignment horizontal="center" vertical="center" wrapText="1"/>
      <protection locked="0"/>
    </xf>
  </cellXfs>
  <cellStyles count="133">
    <cellStyle name="Dziesiętny 2" xfId="35"/>
    <cellStyle name="Normal 2" xfId="36"/>
    <cellStyle name="Normal_Sheet2" xfId="2"/>
    <cellStyle name="Normalny" xfId="0" builtinId="0"/>
    <cellStyle name="Normalny 10" xfId="39"/>
    <cellStyle name="Normalny 102" xfId="101"/>
    <cellStyle name="Normalny 104" xfId="102"/>
    <cellStyle name="Normalny 106" xfId="103"/>
    <cellStyle name="Normalny 107" xfId="104"/>
    <cellStyle name="Normalny 11" xfId="3"/>
    <cellStyle name="Normalny 111" xfId="106"/>
    <cellStyle name="Normalny 113" xfId="107"/>
    <cellStyle name="Normalny 114" xfId="105"/>
    <cellStyle name="Normalny 115" xfId="108"/>
    <cellStyle name="Normalny 12" xfId="40"/>
    <cellStyle name="Normalny 121" xfId="109"/>
    <cellStyle name="Normalny 124" xfId="110"/>
    <cellStyle name="Normalny 127" xfId="113"/>
    <cellStyle name="Normalny 128" xfId="114"/>
    <cellStyle name="Normalny 129" xfId="115"/>
    <cellStyle name="Normalny 13" xfId="4"/>
    <cellStyle name="Normalny 131" xfId="116"/>
    <cellStyle name="Normalny 132" xfId="117"/>
    <cellStyle name="Normalny 14" xfId="122"/>
    <cellStyle name="Normalny 15" xfId="96"/>
    <cellStyle name="Normalny 17" xfId="44"/>
    <cellStyle name="Normalny 18" xfId="5"/>
    <cellStyle name="Normalny 19" xfId="6"/>
    <cellStyle name="Normalny 2" xfId="7"/>
    <cellStyle name="Normalny 20" xfId="8"/>
    <cellStyle name="Normalny 21" xfId="41"/>
    <cellStyle name="Normalny 22" xfId="42"/>
    <cellStyle name="Normalny 23" xfId="43"/>
    <cellStyle name="Normalny 24" xfId="45"/>
    <cellStyle name="Normalny 25" xfId="9"/>
    <cellStyle name="Normalny 26" xfId="73"/>
    <cellStyle name="Normalny 27" xfId="74"/>
    <cellStyle name="Normalny 28" xfId="75"/>
    <cellStyle name="Normalny 29" xfId="76"/>
    <cellStyle name="Normalny 3" xfId="10"/>
    <cellStyle name="Normalny 30" xfId="77"/>
    <cellStyle name="Normalny 31" xfId="46"/>
    <cellStyle name="Normalny 32" xfId="11"/>
    <cellStyle name="Normalny 33" xfId="47"/>
    <cellStyle name="Normalny 34" xfId="12"/>
    <cellStyle name="Normalny 35" xfId="13"/>
    <cellStyle name="Normalny 36" xfId="14"/>
    <cellStyle name="Normalny 37" xfId="48"/>
    <cellStyle name="Normalny 38" xfId="49"/>
    <cellStyle name="Normalny 39" xfId="50"/>
    <cellStyle name="Normalny 4" xfId="15"/>
    <cellStyle name="Normalny 40" xfId="78"/>
    <cellStyle name="Normalny 41" xfId="79"/>
    <cellStyle name="Normalny 42" xfId="51"/>
    <cellStyle name="Normalny 43" xfId="52"/>
    <cellStyle name="Normalny 44" xfId="53"/>
    <cellStyle name="Normalny 46" xfId="97"/>
    <cellStyle name="Normalny 47" xfId="80"/>
    <cellStyle name="Normalny 5" xfId="37"/>
    <cellStyle name="Normalny 53" xfId="91"/>
    <cellStyle name="Normalny 54" xfId="81"/>
    <cellStyle name="Normalny 55" xfId="92"/>
    <cellStyle name="Normalny 56" xfId="93"/>
    <cellStyle name="Normalny 57" xfId="94"/>
    <cellStyle name="Normalny 59" xfId="95"/>
    <cellStyle name="Normalny 6" xfId="16"/>
    <cellStyle name="Normalny 6 2" xfId="124"/>
    <cellStyle name="Normalny 60" xfId="87"/>
    <cellStyle name="Normalny 61" xfId="88"/>
    <cellStyle name="Normalny 62" xfId="89"/>
    <cellStyle name="Normalny 64" xfId="90"/>
    <cellStyle name="Normalny 66" xfId="17"/>
    <cellStyle name="Normalny 67" xfId="18"/>
    <cellStyle name="Normalny 68" xfId="19"/>
    <cellStyle name="Normalny 69" xfId="20"/>
    <cellStyle name="Normalny 7" xfId="21"/>
    <cellStyle name="Normalny 70" xfId="22"/>
    <cellStyle name="Normalny 71" xfId="23"/>
    <cellStyle name="Normalny 72" xfId="24"/>
    <cellStyle name="Normalny 73" xfId="25"/>
    <cellStyle name="Normalny 74" xfId="26"/>
    <cellStyle name="Normalny 75" xfId="27"/>
    <cellStyle name="Normalny 76" xfId="119"/>
    <cellStyle name="Normalny 77" xfId="120"/>
    <cellStyle name="Normalny 78" xfId="121"/>
    <cellStyle name="Normalny 79" xfId="118"/>
    <cellStyle name="Normalny 8" xfId="28"/>
    <cellStyle name="Normalny 81" xfId="98"/>
    <cellStyle name="Normalny 82" xfId="99"/>
    <cellStyle name="Normalny 84" xfId="29"/>
    <cellStyle name="Normalny 85" xfId="30"/>
    <cellStyle name="Normalny 86" xfId="31"/>
    <cellStyle name="Normalny 88" xfId="86"/>
    <cellStyle name="Normalny 9" xfId="38"/>
    <cellStyle name="Normalny 9 2" xfId="83"/>
    <cellStyle name="Normalny 9 2 2" xfId="129"/>
    <cellStyle name="Normalny 9 3" xfId="85"/>
    <cellStyle name="Normalny 9 3 2" xfId="131"/>
    <cellStyle name="Normalny 9 4" xfId="127"/>
    <cellStyle name="Normalny 91" xfId="111"/>
    <cellStyle name="Normalny 94" xfId="112"/>
    <cellStyle name="Normalny 97" xfId="32"/>
    <cellStyle name="Normalny 98" xfId="100"/>
    <cellStyle name="Normalny_Arkusz1" xfId="33"/>
    <cellStyle name="S0" xfId="54"/>
    <cellStyle name="S1" xfId="55"/>
    <cellStyle name="S10" xfId="64"/>
    <cellStyle name="S11" xfId="65"/>
    <cellStyle name="S12" xfId="66"/>
    <cellStyle name="S13" xfId="67"/>
    <cellStyle name="S14" xfId="68"/>
    <cellStyle name="S15" xfId="69"/>
    <cellStyle name="S16" xfId="70"/>
    <cellStyle name="S17" xfId="71"/>
    <cellStyle name="S18" xfId="72"/>
    <cellStyle name="S2" xfId="56"/>
    <cellStyle name="S3" xfId="57"/>
    <cellStyle name="S4" xfId="58"/>
    <cellStyle name="S5" xfId="59"/>
    <cellStyle name="S6" xfId="60"/>
    <cellStyle name="S7" xfId="61"/>
    <cellStyle name="S8" xfId="62"/>
    <cellStyle name="S9" xfId="63"/>
    <cellStyle name="Walutowy" xfId="1" builtinId="4"/>
    <cellStyle name="Walutowy 2" xfId="34"/>
    <cellStyle name="Walutowy 2 2" xfId="82"/>
    <cellStyle name="Walutowy 2 2 2" xfId="128"/>
    <cellStyle name="Walutowy 2 3" xfId="84"/>
    <cellStyle name="Walutowy 2 3 2" xfId="130"/>
    <cellStyle name="Walutowy 2 4" xfId="126"/>
    <cellStyle name="Walutowy 3" xfId="123"/>
    <cellStyle name="Walutowy 3 2" xfId="132"/>
    <cellStyle name="Walutowy 4" xfId="125"/>
  </cellStyles>
  <dxfs count="14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  <pageSetUpPr fitToPage="1"/>
  </sheetPr>
  <dimension ref="A1:S114"/>
  <sheetViews>
    <sheetView showGridLines="0" tabSelected="1" view="pageLayout" topLeftCell="C73" zoomScale="90" zoomScaleNormal="90" zoomScaleSheetLayoutView="75" zoomScalePageLayoutView="90" workbookViewId="0">
      <selection activeCell="S14" sqref="S14"/>
    </sheetView>
  </sheetViews>
  <sheetFormatPr defaultColWidth="9.140625" defaultRowHeight="12.75"/>
  <cols>
    <col min="1" max="1" width="8" customWidth="1"/>
    <col min="2" max="2" width="29.140625" style="88" bestFit="1" customWidth="1"/>
    <col min="3" max="3" width="14.140625" customWidth="1"/>
    <col min="4" max="4" width="8.7109375" bestFit="1" customWidth="1"/>
    <col min="5" max="5" width="12.140625" bestFit="1" customWidth="1"/>
    <col min="6" max="6" width="10.42578125" customWidth="1"/>
    <col min="7" max="7" width="4.85546875" customWidth="1"/>
    <col min="8" max="8" width="27" style="97" customWidth="1"/>
    <col min="9" max="9" width="19" style="133" customWidth="1"/>
    <col min="10" max="10" width="12" customWidth="1"/>
    <col min="11" max="11" width="7.28515625" customWidth="1"/>
    <col min="12" max="12" width="11.5703125" customWidth="1"/>
    <col min="13" max="13" width="17.28515625" customWidth="1"/>
    <col min="14" max="14" width="16.28515625" customWidth="1"/>
    <col min="15" max="15" width="15.7109375" style="174" customWidth="1"/>
    <col min="16" max="17" width="14.140625" style="114" customWidth="1"/>
    <col min="18" max="18" width="16.140625" style="114" customWidth="1"/>
    <col min="19" max="19" width="16.7109375" style="114" customWidth="1"/>
  </cols>
  <sheetData>
    <row r="1" spans="1:19" ht="18">
      <c r="A1" s="66"/>
      <c r="B1" s="67" t="s">
        <v>70</v>
      </c>
      <c r="C1" s="66"/>
      <c r="D1" s="66"/>
      <c r="E1" s="66"/>
      <c r="F1" s="66"/>
      <c r="G1" s="66"/>
      <c r="H1" s="92"/>
      <c r="I1" s="119"/>
      <c r="J1" s="66"/>
      <c r="K1" s="66"/>
      <c r="L1" s="66"/>
      <c r="M1" s="66"/>
      <c r="N1" s="66"/>
      <c r="O1" s="172"/>
      <c r="P1" s="105"/>
      <c r="Q1" s="105"/>
      <c r="R1" s="105"/>
      <c r="S1" s="105"/>
    </row>
    <row r="2" spans="1:19" ht="18">
      <c r="A2" s="221" t="s">
        <v>108</v>
      </c>
      <c r="B2" s="68" t="s">
        <v>118</v>
      </c>
      <c r="C2" s="70"/>
      <c r="D2" s="70"/>
      <c r="E2" s="70"/>
      <c r="F2" s="70"/>
      <c r="G2" s="70"/>
      <c r="H2" s="93"/>
      <c r="I2" s="120"/>
      <c r="J2" s="70"/>
      <c r="K2" s="70"/>
      <c r="L2" s="70"/>
      <c r="M2" s="70"/>
      <c r="N2" s="70"/>
      <c r="O2" s="237"/>
      <c r="P2" s="106"/>
      <c r="Q2" s="106"/>
      <c r="R2" s="106"/>
      <c r="S2" s="106"/>
    </row>
    <row r="3" spans="1:19" ht="18">
      <c r="A3" s="221" t="s">
        <v>113</v>
      </c>
      <c r="B3" s="68" t="s">
        <v>127</v>
      </c>
      <c r="C3" s="70"/>
      <c r="D3" s="70"/>
      <c r="E3" s="71"/>
      <c r="F3" s="71"/>
      <c r="G3" s="71"/>
      <c r="H3" s="93"/>
      <c r="I3" s="121"/>
      <c r="J3" s="71"/>
      <c r="K3" s="71"/>
      <c r="L3" s="71"/>
      <c r="M3" s="71"/>
      <c r="N3" s="71"/>
      <c r="O3" s="237"/>
      <c r="P3" s="107"/>
      <c r="Q3" s="107"/>
      <c r="R3" s="107"/>
      <c r="S3" s="107"/>
    </row>
    <row r="4" spans="1:19" ht="18">
      <c r="A4" s="221" t="s">
        <v>129</v>
      </c>
      <c r="B4" s="68" t="s">
        <v>130</v>
      </c>
      <c r="C4" s="69"/>
      <c r="D4" s="69"/>
      <c r="E4" s="69"/>
      <c r="F4" s="69"/>
      <c r="G4" s="69"/>
      <c r="H4" s="93"/>
      <c r="I4" s="122"/>
      <c r="J4" s="69"/>
      <c r="K4" s="69"/>
      <c r="L4" s="69"/>
      <c r="M4" s="69"/>
      <c r="N4" s="69"/>
      <c r="O4" s="237"/>
      <c r="P4" s="107"/>
      <c r="Q4" s="107"/>
      <c r="R4" s="107"/>
      <c r="S4" s="107"/>
    </row>
    <row r="5" spans="1:19" ht="18">
      <c r="A5" s="221" t="s">
        <v>99</v>
      </c>
      <c r="B5" s="68" t="s">
        <v>131</v>
      </c>
      <c r="C5" s="69"/>
      <c r="D5" s="69"/>
      <c r="E5" s="69"/>
      <c r="F5" s="69"/>
      <c r="G5" s="69"/>
      <c r="H5" s="93"/>
      <c r="I5" s="122"/>
      <c r="J5" s="69"/>
      <c r="K5" s="69"/>
      <c r="L5" s="69"/>
      <c r="M5" s="69"/>
      <c r="N5" s="69"/>
      <c r="O5" s="237"/>
      <c r="P5" s="108"/>
      <c r="Q5" s="108"/>
      <c r="R5" s="108"/>
      <c r="S5" s="108"/>
    </row>
    <row r="6" spans="1:19" ht="18">
      <c r="A6" s="221" t="s">
        <v>138</v>
      </c>
      <c r="B6" s="68" t="s">
        <v>139</v>
      </c>
      <c r="C6" s="69"/>
      <c r="D6" s="69"/>
      <c r="E6" s="69"/>
      <c r="F6" s="69"/>
      <c r="G6" s="69"/>
      <c r="H6" s="93"/>
      <c r="I6" s="122"/>
      <c r="J6" s="69"/>
      <c r="K6" s="69"/>
      <c r="L6" s="69"/>
      <c r="M6" s="69"/>
      <c r="N6" s="69"/>
      <c r="O6" s="237"/>
      <c r="P6" s="108"/>
      <c r="Q6" s="108"/>
      <c r="R6" s="108"/>
      <c r="S6" s="108"/>
    </row>
    <row r="7" spans="1:19" ht="18">
      <c r="A7" s="221" t="s">
        <v>140</v>
      </c>
      <c r="B7" s="68" t="s">
        <v>141</v>
      </c>
      <c r="C7" s="69"/>
      <c r="D7" s="69"/>
      <c r="E7" s="69"/>
      <c r="F7" s="69"/>
      <c r="G7" s="69"/>
      <c r="H7" s="93"/>
      <c r="I7" s="122"/>
      <c r="J7" s="69"/>
      <c r="K7" s="69"/>
      <c r="L7" s="69"/>
      <c r="M7" s="69"/>
      <c r="N7" s="69"/>
      <c r="O7" s="237"/>
      <c r="P7" s="108"/>
      <c r="Q7" s="108"/>
      <c r="R7" s="108"/>
      <c r="S7" s="108"/>
    </row>
    <row r="8" spans="1:19" ht="18">
      <c r="A8" s="221" t="s">
        <v>149</v>
      </c>
      <c r="B8" s="68" t="s">
        <v>152</v>
      </c>
      <c r="C8" s="69"/>
      <c r="D8" s="69"/>
      <c r="E8" s="69"/>
      <c r="F8" s="69"/>
      <c r="G8" s="69"/>
      <c r="H8" s="93"/>
      <c r="I8" s="122"/>
      <c r="J8" s="69"/>
      <c r="K8" s="69"/>
      <c r="L8" s="69"/>
      <c r="M8" s="69"/>
      <c r="N8" s="69"/>
      <c r="O8" s="237"/>
      <c r="P8" s="108"/>
      <c r="Q8" s="108"/>
      <c r="R8" s="108"/>
      <c r="S8" s="108"/>
    </row>
    <row r="9" spans="1:19" ht="18">
      <c r="A9" s="221" t="s">
        <v>150</v>
      </c>
      <c r="B9" s="68" t="s">
        <v>151</v>
      </c>
      <c r="C9" s="69"/>
      <c r="D9" s="69"/>
      <c r="E9" s="69"/>
      <c r="F9" s="69"/>
      <c r="G9" s="69"/>
      <c r="H9" s="93"/>
      <c r="I9" s="122"/>
      <c r="J9" s="69"/>
      <c r="K9" s="69"/>
      <c r="L9" s="69"/>
      <c r="M9" s="69"/>
      <c r="N9" s="69"/>
      <c r="O9" s="237"/>
      <c r="P9" s="108"/>
      <c r="Q9" s="108"/>
      <c r="R9" s="108"/>
      <c r="S9" s="108"/>
    </row>
    <row r="10" spans="1:19" ht="51">
      <c r="A10" s="38" t="s">
        <v>0</v>
      </c>
      <c r="B10" s="218" t="s">
        <v>1</v>
      </c>
      <c r="C10" s="17" t="s">
        <v>2</v>
      </c>
      <c r="D10" s="38" t="s">
        <v>3</v>
      </c>
      <c r="E10" s="38" t="s">
        <v>4</v>
      </c>
      <c r="F10" s="15" t="s">
        <v>156</v>
      </c>
      <c r="G10" s="17" t="s">
        <v>5</v>
      </c>
      <c r="H10" s="138" t="s">
        <v>116</v>
      </c>
      <c r="I10" s="124" t="s">
        <v>6</v>
      </c>
      <c r="J10" s="39" t="s">
        <v>7</v>
      </c>
      <c r="K10" s="40" t="s">
        <v>8</v>
      </c>
      <c r="L10" s="39" t="s">
        <v>9</v>
      </c>
      <c r="M10" s="39" t="s">
        <v>10</v>
      </c>
      <c r="N10" s="41" t="s">
        <v>11</v>
      </c>
      <c r="O10" s="238" t="s">
        <v>97</v>
      </c>
      <c r="P10" s="42" t="s">
        <v>12</v>
      </c>
      <c r="Q10" s="42" t="s">
        <v>157</v>
      </c>
      <c r="R10" s="39" t="s">
        <v>158</v>
      </c>
      <c r="S10" s="39" t="s">
        <v>159</v>
      </c>
    </row>
    <row r="11" spans="1:19">
      <c r="A11" s="38" t="s">
        <v>80</v>
      </c>
      <c r="B11" s="210" t="s">
        <v>81</v>
      </c>
      <c r="C11" s="38" t="s">
        <v>82</v>
      </c>
      <c r="D11" s="38" t="s">
        <v>83</v>
      </c>
      <c r="E11" s="38" t="s">
        <v>84</v>
      </c>
      <c r="F11" s="38" t="s">
        <v>85</v>
      </c>
      <c r="G11" s="38" t="s">
        <v>86</v>
      </c>
      <c r="H11" s="38" t="s">
        <v>87</v>
      </c>
      <c r="I11" s="124" t="s">
        <v>88</v>
      </c>
      <c r="J11" s="38" t="s">
        <v>89</v>
      </c>
      <c r="K11" s="38" t="s">
        <v>90</v>
      </c>
      <c r="L11" s="38" t="s">
        <v>91</v>
      </c>
      <c r="M11" s="38" t="s">
        <v>92</v>
      </c>
      <c r="N11" s="38" t="s">
        <v>93</v>
      </c>
      <c r="O11" s="239" t="s">
        <v>94</v>
      </c>
      <c r="P11" s="38" t="s">
        <v>95</v>
      </c>
      <c r="Q11" s="38" t="s">
        <v>96</v>
      </c>
      <c r="R11" s="38" t="s">
        <v>115</v>
      </c>
      <c r="S11" s="38" t="s">
        <v>162</v>
      </c>
    </row>
    <row r="12" spans="1:19" ht="13.5" thickBot="1">
      <c r="A12" s="33"/>
      <c r="B12" s="83"/>
      <c r="C12" s="27"/>
      <c r="D12" s="47"/>
      <c r="E12" s="47"/>
      <c r="F12" s="47"/>
      <c r="G12" s="47"/>
      <c r="H12" s="72"/>
      <c r="I12" s="127"/>
      <c r="J12" s="47"/>
      <c r="K12" s="47"/>
      <c r="L12" s="47"/>
      <c r="M12" s="44"/>
      <c r="N12" s="45"/>
      <c r="O12" s="240"/>
      <c r="P12" s="111"/>
      <c r="Q12" s="111"/>
      <c r="R12" s="111"/>
      <c r="S12" s="111"/>
    </row>
    <row r="13" spans="1:19" ht="16.5" thickBot="1">
      <c r="A13" s="219" t="s">
        <v>43</v>
      </c>
      <c r="B13" s="149"/>
      <c r="C13" s="150" t="s">
        <v>172</v>
      </c>
      <c r="D13" s="151"/>
      <c r="E13" s="151"/>
      <c r="F13" s="151"/>
      <c r="G13" s="151"/>
      <c r="H13" s="152"/>
      <c r="I13" s="153"/>
      <c r="J13" s="151"/>
      <c r="K13" s="151"/>
      <c r="L13" s="151"/>
      <c r="M13" s="151"/>
      <c r="N13" s="151"/>
      <c r="O13" s="241"/>
      <c r="P13" s="154"/>
      <c r="Q13" s="154"/>
      <c r="R13" s="154"/>
      <c r="S13" s="154"/>
    </row>
    <row r="14" spans="1:19" ht="51.75" thickBot="1">
      <c r="A14" s="29">
        <v>1</v>
      </c>
      <c r="B14" s="81" t="s">
        <v>172</v>
      </c>
      <c r="C14" s="29" t="s">
        <v>171</v>
      </c>
      <c r="D14" s="29" t="s">
        <v>28</v>
      </c>
      <c r="E14" s="18" t="s">
        <v>29</v>
      </c>
      <c r="F14" s="73">
        <v>180</v>
      </c>
      <c r="G14" s="29" t="s">
        <v>13</v>
      </c>
      <c r="H14" s="19"/>
      <c r="I14" s="128"/>
      <c r="J14" s="25"/>
      <c r="K14" s="20">
        <v>0.08</v>
      </c>
      <c r="L14" s="239">
        <f>J14*(1+K14)</f>
        <v>0</v>
      </c>
      <c r="M14" s="259">
        <f>F14*J14</f>
        <v>0</v>
      </c>
      <c r="N14" s="258">
        <f>(M14*K14)+M14</f>
        <v>0</v>
      </c>
      <c r="O14" s="173">
        <v>23849.62</v>
      </c>
      <c r="P14" s="64" t="s">
        <v>52</v>
      </c>
      <c r="Q14" s="167">
        <f>ROUNDDOWN(F14*0.49,0)</f>
        <v>88</v>
      </c>
      <c r="R14" s="259">
        <f>($Q14*$J14)+M14</f>
        <v>0</v>
      </c>
      <c r="S14" s="258">
        <f>($Q14*L14)+N14</f>
        <v>0</v>
      </c>
    </row>
    <row r="15" spans="1:19" ht="13.5" thickBot="1">
      <c r="A15" s="220"/>
      <c r="B15" s="82" t="s">
        <v>43</v>
      </c>
      <c r="C15" s="35" t="s">
        <v>25</v>
      </c>
      <c r="D15" s="43"/>
      <c r="E15" s="43"/>
      <c r="F15" s="43"/>
      <c r="G15" s="43"/>
      <c r="H15" s="94"/>
      <c r="I15" s="126"/>
      <c r="J15" s="43"/>
      <c r="K15" s="43"/>
      <c r="L15" s="43"/>
      <c r="M15" s="139">
        <f>SUM(M14)</f>
        <v>0</v>
      </c>
      <c r="N15" s="140">
        <f>SUM(N14)</f>
        <v>0</v>
      </c>
      <c r="O15" s="242"/>
      <c r="P15" s="110"/>
      <c r="Q15" s="110"/>
      <c r="R15" s="169">
        <f>SUM(R14)</f>
        <v>0</v>
      </c>
      <c r="S15" s="169">
        <f>SUM(S14)</f>
        <v>0</v>
      </c>
    </row>
    <row r="16" spans="1:19">
      <c r="A16" s="33"/>
      <c r="B16" s="83"/>
      <c r="C16" s="27"/>
      <c r="D16" s="47"/>
      <c r="E16" s="47"/>
      <c r="F16" s="47"/>
      <c r="G16" s="47"/>
      <c r="H16" s="72"/>
      <c r="I16" s="127"/>
      <c r="J16" s="47"/>
      <c r="K16" s="47"/>
      <c r="L16" s="47"/>
      <c r="M16" s="44"/>
      <c r="N16" s="45"/>
      <c r="O16" s="240"/>
      <c r="P16" s="111"/>
      <c r="Q16" s="111"/>
      <c r="R16" s="111"/>
      <c r="S16" s="111"/>
    </row>
    <row r="17" spans="1:19" ht="13.5" thickBot="1">
      <c r="A17" s="47"/>
      <c r="B17" s="83"/>
      <c r="C17" s="27"/>
      <c r="D17" s="47"/>
      <c r="E17" s="47"/>
      <c r="F17" s="47"/>
      <c r="G17" s="47"/>
      <c r="H17" s="72"/>
      <c r="I17" s="127"/>
      <c r="J17" s="47"/>
      <c r="K17" s="47"/>
      <c r="L17" s="47"/>
      <c r="M17" s="44"/>
      <c r="N17" s="45"/>
      <c r="O17" s="240"/>
      <c r="P17" s="111"/>
      <c r="Q17" s="111"/>
      <c r="R17" s="111"/>
      <c r="S17" s="111"/>
    </row>
    <row r="18" spans="1:19" ht="16.5" thickBot="1">
      <c r="A18" s="222" t="s">
        <v>44</v>
      </c>
      <c r="B18" s="149"/>
      <c r="C18" s="150" t="s">
        <v>31</v>
      </c>
      <c r="D18" s="151"/>
      <c r="E18" s="151"/>
      <c r="F18" s="151"/>
      <c r="G18" s="151"/>
      <c r="H18" s="152"/>
      <c r="I18" s="153"/>
      <c r="J18" s="151"/>
      <c r="K18" s="151"/>
      <c r="L18" s="151"/>
      <c r="M18" s="151"/>
      <c r="N18" s="151"/>
      <c r="O18" s="241"/>
      <c r="P18" s="154"/>
      <c r="Q18" s="154"/>
      <c r="R18" s="154"/>
      <c r="S18" s="154"/>
    </row>
    <row r="19" spans="1:19">
      <c r="A19" s="29">
        <v>1</v>
      </c>
      <c r="B19" s="81" t="s">
        <v>31</v>
      </c>
      <c r="C19" s="29" t="s">
        <v>22</v>
      </c>
      <c r="D19" s="29" t="s">
        <v>39</v>
      </c>
      <c r="E19" s="18" t="s">
        <v>27</v>
      </c>
      <c r="F19" s="73">
        <v>80</v>
      </c>
      <c r="G19" s="29" t="s">
        <v>13</v>
      </c>
      <c r="H19" s="19"/>
      <c r="I19" s="48"/>
      <c r="J19" s="25"/>
      <c r="K19" s="20">
        <v>0.08</v>
      </c>
      <c r="L19" s="239">
        <f t="shared" ref="L19:L20" si="0">J19*(1+K19)</f>
        <v>0</v>
      </c>
      <c r="M19" s="259">
        <f>F19*J19</f>
        <v>0</v>
      </c>
      <c r="N19" s="258">
        <f>F19*L19</f>
        <v>0</v>
      </c>
      <c r="O19" s="173">
        <v>4138.57</v>
      </c>
      <c r="P19" s="64" t="s">
        <v>52</v>
      </c>
      <c r="Q19" s="167">
        <f t="shared" ref="Q19:Q20" si="1">ROUNDDOWN(F19*0.49,0)</f>
        <v>39</v>
      </c>
      <c r="R19" s="259">
        <f t="shared" ref="R19:R20" si="2">($Q19*$J19)+M19</f>
        <v>0</v>
      </c>
      <c r="S19" s="258">
        <f t="shared" ref="S19:S20" si="3">($Q19*L19)+N19</f>
        <v>0</v>
      </c>
    </row>
    <row r="20" spans="1:19" ht="128.25" thickBot="1">
      <c r="A20" s="29">
        <v>2</v>
      </c>
      <c r="B20" s="81" t="s">
        <v>31</v>
      </c>
      <c r="C20" s="29" t="s">
        <v>22</v>
      </c>
      <c r="D20" s="29" t="s">
        <v>40</v>
      </c>
      <c r="E20" s="18" t="s">
        <v>34</v>
      </c>
      <c r="F20" s="73">
        <v>6</v>
      </c>
      <c r="G20" s="29" t="s">
        <v>13</v>
      </c>
      <c r="H20" s="19"/>
      <c r="I20" s="48"/>
      <c r="J20" s="25"/>
      <c r="K20" s="20">
        <v>0.08</v>
      </c>
      <c r="L20" s="239">
        <f t="shared" si="0"/>
        <v>0</v>
      </c>
      <c r="M20" s="259">
        <f>F20*J20</f>
        <v>0</v>
      </c>
      <c r="N20" s="258">
        <f>(M20*K20)+M20</f>
        <v>0</v>
      </c>
      <c r="O20" s="173">
        <v>613.4</v>
      </c>
      <c r="P20" s="64" t="s">
        <v>52</v>
      </c>
      <c r="Q20" s="167">
        <f t="shared" si="1"/>
        <v>2</v>
      </c>
      <c r="R20" s="259">
        <f t="shared" si="2"/>
        <v>0</v>
      </c>
      <c r="S20" s="258">
        <f t="shared" si="3"/>
        <v>0</v>
      </c>
    </row>
    <row r="21" spans="1:19" ht="13.5" thickBot="1">
      <c r="A21" s="223"/>
      <c r="B21" s="82" t="s">
        <v>44</v>
      </c>
      <c r="C21" s="35" t="s">
        <v>25</v>
      </c>
      <c r="D21" s="43"/>
      <c r="E21" s="43"/>
      <c r="F21" s="43"/>
      <c r="G21" s="43"/>
      <c r="H21" s="94"/>
      <c r="I21" s="126"/>
      <c r="J21" s="43"/>
      <c r="K21" s="43"/>
      <c r="L21" s="43"/>
      <c r="M21" s="139">
        <f>SUM(M19:M20)</f>
        <v>0</v>
      </c>
      <c r="N21" s="140">
        <f>SUM(N19:N20)</f>
        <v>0</v>
      </c>
      <c r="O21" s="242"/>
      <c r="P21" s="110"/>
      <c r="Q21" s="110"/>
      <c r="R21" s="139">
        <f>SUM(R19:R20)</f>
        <v>0</v>
      </c>
      <c r="S21" s="140">
        <f>SUM(S19:S20)</f>
        <v>0</v>
      </c>
    </row>
    <row r="22" spans="1:19" ht="13.5" thickBot="1">
      <c r="A22" s="33"/>
      <c r="B22" s="83"/>
      <c r="C22" s="27"/>
      <c r="D22" s="47"/>
      <c r="E22" s="47"/>
      <c r="F22" s="47"/>
      <c r="G22" s="47"/>
      <c r="H22" s="72"/>
      <c r="I22" s="127"/>
      <c r="J22" s="47"/>
      <c r="K22" s="47"/>
      <c r="L22" s="47"/>
      <c r="M22" s="44"/>
      <c r="N22" s="45"/>
      <c r="O22" s="240"/>
      <c r="P22" s="111"/>
      <c r="Q22" s="111"/>
      <c r="R22" s="111"/>
      <c r="S22" s="111"/>
    </row>
    <row r="23" spans="1:19" ht="16.5" thickBot="1">
      <c r="A23" s="222" t="s">
        <v>45</v>
      </c>
      <c r="B23" s="149"/>
      <c r="C23" s="150" t="s">
        <v>30</v>
      </c>
      <c r="D23" s="151"/>
      <c r="E23" s="151"/>
      <c r="F23" s="151"/>
      <c r="G23" s="151"/>
      <c r="H23" s="152"/>
      <c r="I23" s="153"/>
      <c r="J23" s="151"/>
      <c r="K23" s="151"/>
      <c r="L23" s="151"/>
      <c r="M23" s="151"/>
      <c r="N23" s="151"/>
      <c r="O23" s="241"/>
      <c r="P23" s="154"/>
      <c r="Q23" s="154"/>
      <c r="R23" s="154"/>
      <c r="S23" s="154"/>
    </row>
    <row r="24" spans="1:19" ht="38.25">
      <c r="A24" s="29">
        <v>1</v>
      </c>
      <c r="B24" s="81" t="s">
        <v>30</v>
      </c>
      <c r="C24" s="29" t="s">
        <v>24</v>
      </c>
      <c r="D24" s="29" t="s">
        <v>41</v>
      </c>
      <c r="E24" s="18" t="s">
        <v>33</v>
      </c>
      <c r="F24" s="73">
        <v>60</v>
      </c>
      <c r="G24" s="29" t="s">
        <v>13</v>
      </c>
      <c r="H24" s="19"/>
      <c r="I24" s="48"/>
      <c r="J24" s="25"/>
      <c r="K24" s="20">
        <v>0.08</v>
      </c>
      <c r="L24" s="239">
        <f t="shared" ref="L24:L25" si="4">J24*(1+K24)</f>
        <v>0</v>
      </c>
      <c r="M24" s="259">
        <f>F24*J24</f>
        <v>0</v>
      </c>
      <c r="N24" s="258">
        <f>(M24*K24)+M24</f>
        <v>0</v>
      </c>
      <c r="O24" s="173">
        <v>528.96</v>
      </c>
      <c r="P24" s="64" t="s">
        <v>52</v>
      </c>
      <c r="Q24" s="167">
        <f t="shared" ref="Q24:Q25" si="5">ROUNDDOWN(F24*0.49,0)</f>
        <v>29</v>
      </c>
      <c r="R24" s="259">
        <f t="shared" ref="R24:R25" si="6">($Q24*$J24)+M24</f>
        <v>0</v>
      </c>
      <c r="S24" s="258">
        <f t="shared" ref="S24:S25" si="7">($Q24*L24)+N24</f>
        <v>0</v>
      </c>
    </row>
    <row r="25" spans="1:19" ht="13.5" thickBot="1">
      <c r="A25" s="29">
        <v>2</v>
      </c>
      <c r="B25" s="81" t="s">
        <v>30</v>
      </c>
      <c r="C25" s="29" t="s">
        <v>24</v>
      </c>
      <c r="D25" s="29" t="s">
        <v>42</v>
      </c>
      <c r="E25" s="18" t="s">
        <v>23</v>
      </c>
      <c r="F25" s="73">
        <v>900</v>
      </c>
      <c r="G25" s="29" t="s">
        <v>13</v>
      </c>
      <c r="H25" s="19"/>
      <c r="I25" s="48"/>
      <c r="J25" s="25"/>
      <c r="K25" s="20">
        <v>0.08</v>
      </c>
      <c r="L25" s="239">
        <f t="shared" si="4"/>
        <v>0</v>
      </c>
      <c r="M25" s="259">
        <f>F25*J25</f>
        <v>0</v>
      </c>
      <c r="N25" s="258">
        <f>(M25*K25)+M25</f>
        <v>0</v>
      </c>
      <c r="O25" s="173">
        <v>5924.3</v>
      </c>
      <c r="P25" s="64" t="s">
        <v>52</v>
      </c>
      <c r="Q25" s="167">
        <f t="shared" si="5"/>
        <v>441</v>
      </c>
      <c r="R25" s="259">
        <f t="shared" si="6"/>
        <v>0</v>
      </c>
      <c r="S25" s="258">
        <f t="shared" si="7"/>
        <v>0</v>
      </c>
    </row>
    <row r="26" spans="1:19" ht="13.5" thickBot="1">
      <c r="A26" s="223"/>
      <c r="B26" s="82" t="s">
        <v>45</v>
      </c>
      <c r="C26" s="35" t="s">
        <v>25</v>
      </c>
      <c r="D26" s="43"/>
      <c r="E26" s="43"/>
      <c r="F26" s="43"/>
      <c r="G26" s="43"/>
      <c r="H26" s="94"/>
      <c r="I26" s="126"/>
      <c r="J26" s="43"/>
      <c r="K26" s="43"/>
      <c r="L26" s="43"/>
      <c r="M26" s="139">
        <f>SUM(M24:M25)</f>
        <v>0</v>
      </c>
      <c r="N26" s="140">
        <f>SUM(N24:N25)</f>
        <v>0</v>
      </c>
      <c r="O26" s="242"/>
      <c r="P26" s="110"/>
      <c r="Q26" s="110"/>
      <c r="R26" s="139">
        <f>SUM(R24:R25)</f>
        <v>0</v>
      </c>
      <c r="S26" s="140">
        <f>SUM(S24:S25)</f>
        <v>0</v>
      </c>
    </row>
    <row r="27" spans="1:19" ht="13.5" thickBot="1">
      <c r="A27" s="33"/>
      <c r="B27" s="83"/>
      <c r="C27" s="27"/>
      <c r="D27" s="47"/>
      <c r="E27" s="47"/>
      <c r="F27" s="47"/>
      <c r="G27" s="47"/>
      <c r="H27" s="72"/>
      <c r="I27" s="127"/>
      <c r="J27" s="47"/>
      <c r="K27" s="47"/>
      <c r="L27" s="47"/>
      <c r="M27" s="44"/>
      <c r="N27" s="45"/>
      <c r="O27" s="240"/>
      <c r="P27" s="111"/>
      <c r="Q27" s="111"/>
      <c r="R27" s="111"/>
      <c r="S27" s="111"/>
    </row>
    <row r="28" spans="1:19" ht="16.5" thickBot="1">
      <c r="A28" s="222" t="s">
        <v>46</v>
      </c>
      <c r="B28" s="149"/>
      <c r="C28" s="150" t="s">
        <v>178</v>
      </c>
      <c r="D28" s="151"/>
      <c r="E28" s="151"/>
      <c r="F28" s="151"/>
      <c r="G28" s="151"/>
      <c r="H28" s="152"/>
      <c r="I28" s="153"/>
      <c r="J28" s="151"/>
      <c r="K28" s="151"/>
      <c r="L28" s="151"/>
      <c r="M28" s="151"/>
      <c r="N28" s="151"/>
      <c r="O28" s="241"/>
      <c r="P28" s="154"/>
      <c r="Q28" s="154"/>
      <c r="R28" s="154"/>
      <c r="S28" s="154"/>
    </row>
    <row r="29" spans="1:19" ht="26.25" thickBot="1">
      <c r="A29" s="228">
        <v>1</v>
      </c>
      <c r="B29" s="229" t="s">
        <v>178</v>
      </c>
      <c r="C29" s="29" t="s">
        <v>180</v>
      </c>
      <c r="D29" s="29" t="s">
        <v>15</v>
      </c>
      <c r="E29" s="46" t="s">
        <v>181</v>
      </c>
      <c r="F29" s="21">
        <v>1000</v>
      </c>
      <c r="G29" s="29" t="s">
        <v>16</v>
      </c>
      <c r="H29" s="19"/>
      <c r="I29" s="125"/>
      <c r="J29" s="25"/>
      <c r="K29" s="24">
        <v>0.08</v>
      </c>
      <c r="L29" s="239">
        <f>J29*(1+K29)</f>
        <v>0</v>
      </c>
      <c r="M29" s="259">
        <f>F29*J29</f>
        <v>0</v>
      </c>
      <c r="N29" s="258">
        <f>(M29*K29)+M29</f>
        <v>0</v>
      </c>
      <c r="O29" s="173">
        <v>257.58</v>
      </c>
      <c r="P29" s="64" t="s">
        <v>53</v>
      </c>
      <c r="Q29" s="167">
        <f>ROUNDDOWN(F29*0.49,0)</f>
        <v>490</v>
      </c>
      <c r="R29" s="259">
        <f>($Q29*$J29)+M29</f>
        <v>0</v>
      </c>
      <c r="S29" s="258">
        <f>($Q29*L29)+N29</f>
        <v>0</v>
      </c>
    </row>
    <row r="30" spans="1:19" ht="13.5" customHeight="1" thickBot="1">
      <c r="A30" s="230"/>
      <c r="B30" s="231" t="s">
        <v>46</v>
      </c>
      <c r="C30" s="232" t="s">
        <v>25</v>
      </c>
      <c r="D30" s="43"/>
      <c r="E30" s="43"/>
      <c r="F30" s="43"/>
      <c r="G30" s="43"/>
      <c r="H30" s="94"/>
      <c r="I30" s="126"/>
      <c r="J30" s="43"/>
      <c r="K30" s="43"/>
      <c r="L30" s="43"/>
      <c r="M30" s="139">
        <f>SUM(M29)</f>
        <v>0</v>
      </c>
      <c r="N30" s="140">
        <f>SUM(N29)</f>
        <v>0</v>
      </c>
      <c r="O30" s="242"/>
      <c r="P30" s="110"/>
      <c r="Q30" s="110"/>
      <c r="R30" s="169">
        <f>SUM(R29)</f>
        <v>0</v>
      </c>
      <c r="S30" s="169">
        <f>SUM(S29)</f>
        <v>0</v>
      </c>
    </row>
    <row r="31" spans="1:19" ht="15.75" customHeight="1">
      <c r="A31" s="33" t="s">
        <v>179</v>
      </c>
      <c r="B31" s="33" t="s">
        <v>182</v>
      </c>
      <c r="C31" s="33"/>
      <c r="D31" s="33"/>
      <c r="E31" s="33"/>
      <c r="F31" s="33"/>
      <c r="G31" s="47"/>
      <c r="H31" s="72"/>
      <c r="I31" s="127"/>
      <c r="J31" s="47"/>
      <c r="K31" s="47"/>
      <c r="L31" s="47"/>
      <c r="M31" s="44"/>
      <c r="N31" s="45"/>
      <c r="O31" s="240"/>
      <c r="P31" s="111"/>
      <c r="Q31" s="111"/>
      <c r="R31" s="111"/>
      <c r="S31" s="111"/>
    </row>
    <row r="32" spans="1:19" ht="13.5" thickBot="1">
      <c r="A32" s="2"/>
      <c r="B32" s="33"/>
      <c r="C32" s="2"/>
      <c r="D32" s="2"/>
      <c r="E32" s="2"/>
      <c r="F32" s="2"/>
      <c r="G32" s="2"/>
      <c r="H32" s="1"/>
      <c r="I32" s="123"/>
      <c r="J32" s="2"/>
      <c r="K32" s="2"/>
      <c r="L32" s="2"/>
      <c r="M32" s="2"/>
      <c r="N32" s="2"/>
      <c r="O32" s="243"/>
      <c r="P32" s="109"/>
      <c r="Q32" s="109"/>
      <c r="R32" s="109"/>
      <c r="S32" s="109"/>
    </row>
    <row r="33" spans="1:19" ht="16.5" thickBot="1">
      <c r="A33" s="222" t="s">
        <v>47</v>
      </c>
      <c r="B33" s="149"/>
      <c r="C33" s="150" t="s">
        <v>37</v>
      </c>
      <c r="D33" s="151"/>
      <c r="E33" s="151"/>
      <c r="F33" s="151"/>
      <c r="G33" s="151"/>
      <c r="H33" s="152"/>
      <c r="I33" s="153"/>
      <c r="J33" s="151"/>
      <c r="K33" s="151"/>
      <c r="L33" s="151"/>
      <c r="M33" s="151"/>
      <c r="N33" s="151"/>
      <c r="O33" s="241"/>
      <c r="P33" s="154"/>
      <c r="Q33" s="154"/>
      <c r="R33" s="154"/>
      <c r="S33" s="154"/>
    </row>
    <row r="34" spans="1:19" ht="26.25" thickBot="1">
      <c r="A34" s="30">
        <v>1</v>
      </c>
      <c r="B34" s="84" t="s">
        <v>37</v>
      </c>
      <c r="C34" s="30" t="s">
        <v>38</v>
      </c>
      <c r="D34" s="30" t="s">
        <v>15</v>
      </c>
      <c r="E34" s="31" t="s">
        <v>181</v>
      </c>
      <c r="F34" s="74">
        <v>8000</v>
      </c>
      <c r="G34" s="30" t="s">
        <v>16</v>
      </c>
      <c r="H34" s="19"/>
      <c r="I34" s="29"/>
      <c r="J34" s="25"/>
      <c r="K34" s="32">
        <v>0.08</v>
      </c>
      <c r="L34" s="239">
        <f>J34*(1+K34)</f>
        <v>0</v>
      </c>
      <c r="M34" s="259">
        <f>F34*J34</f>
        <v>0</v>
      </c>
      <c r="N34" s="258">
        <f>(M34*K34)+M34</f>
        <v>0</v>
      </c>
      <c r="O34" s="173">
        <v>257.58000000000004</v>
      </c>
      <c r="P34" s="17" t="s">
        <v>53</v>
      </c>
      <c r="Q34" s="167">
        <f>ROUNDDOWN(F34*0.49,0)</f>
        <v>3920</v>
      </c>
      <c r="R34" s="259">
        <f>($Q34*$J34)+M34</f>
        <v>0</v>
      </c>
      <c r="S34" s="258">
        <f>($Q34*L34)+N34</f>
        <v>0</v>
      </c>
    </row>
    <row r="35" spans="1:19" ht="13.5" thickBot="1">
      <c r="A35" s="223"/>
      <c r="B35" s="82" t="s">
        <v>47</v>
      </c>
      <c r="C35" s="35" t="s">
        <v>25</v>
      </c>
      <c r="D35" s="43"/>
      <c r="E35" s="43"/>
      <c r="F35" s="43"/>
      <c r="G35" s="43"/>
      <c r="H35" s="94"/>
      <c r="I35" s="126"/>
      <c r="J35" s="43"/>
      <c r="K35" s="43"/>
      <c r="L35" s="43"/>
      <c r="M35" s="139">
        <f>SUM(M34)</f>
        <v>0</v>
      </c>
      <c r="N35" s="140">
        <f>SUM(N34)</f>
        <v>0</v>
      </c>
      <c r="O35" s="242"/>
      <c r="P35" s="110"/>
      <c r="Q35" s="110"/>
      <c r="R35" s="169">
        <f>SUM(R34)</f>
        <v>0</v>
      </c>
      <c r="S35" s="169">
        <f>SUM(S34)</f>
        <v>0</v>
      </c>
    </row>
    <row r="36" spans="1:19">
      <c r="A36" s="33" t="s">
        <v>179</v>
      </c>
      <c r="B36" s="33" t="s">
        <v>182</v>
      </c>
      <c r="C36" s="2"/>
      <c r="D36" s="2"/>
      <c r="E36" s="2"/>
      <c r="F36" s="2"/>
      <c r="G36" s="2"/>
      <c r="H36" s="1"/>
      <c r="I36" s="123"/>
      <c r="J36" s="2"/>
      <c r="K36" s="2"/>
      <c r="L36" s="2"/>
      <c r="M36" s="2"/>
      <c r="N36" s="2"/>
      <c r="O36" s="243"/>
      <c r="P36" s="109"/>
      <c r="Q36" s="109"/>
      <c r="R36" s="109"/>
      <c r="S36" s="109"/>
    </row>
    <row r="37" spans="1:19" ht="13.5" thickBot="1">
      <c r="B37"/>
      <c r="H37"/>
      <c r="I37"/>
      <c r="P37"/>
      <c r="Q37"/>
      <c r="R37"/>
      <c r="S37"/>
    </row>
    <row r="38" spans="1:19" ht="16.5" thickBot="1">
      <c r="A38" s="222" t="s">
        <v>48</v>
      </c>
      <c r="B38" s="155"/>
      <c r="C38" s="156" t="s">
        <v>110</v>
      </c>
      <c r="D38" s="157"/>
      <c r="E38" s="158" t="s">
        <v>169</v>
      </c>
      <c r="F38" s="157"/>
      <c r="G38" s="157"/>
      <c r="H38" s="159"/>
      <c r="I38" s="160"/>
      <c r="J38" s="157"/>
      <c r="K38" s="157"/>
      <c r="L38" s="157"/>
      <c r="M38" s="161"/>
      <c r="N38" s="161"/>
      <c r="O38" s="244"/>
      <c r="P38" s="161"/>
      <c r="Q38" s="161"/>
      <c r="R38" s="161"/>
      <c r="S38" s="161"/>
    </row>
    <row r="39" spans="1:19" ht="51">
      <c r="A39" s="55">
        <v>1</v>
      </c>
      <c r="B39" s="85" t="s">
        <v>110</v>
      </c>
      <c r="C39" s="175" t="s">
        <v>58</v>
      </c>
      <c r="D39" s="55" t="s">
        <v>50</v>
      </c>
      <c r="E39" s="56" t="s">
        <v>112</v>
      </c>
      <c r="F39" s="104">
        <v>18</v>
      </c>
      <c r="G39" s="29" t="s">
        <v>13</v>
      </c>
      <c r="H39" s="19"/>
      <c r="I39" s="130"/>
      <c r="J39" s="51"/>
      <c r="K39" s="52">
        <v>0.08</v>
      </c>
      <c r="L39" s="239">
        <f t="shared" ref="L39:L40" si="8">J39*(1+K39)</f>
        <v>0</v>
      </c>
      <c r="M39" s="260">
        <f>F39*J39</f>
        <v>0</v>
      </c>
      <c r="N39" s="258">
        <f>(M39*K39)+M39</f>
        <v>0</v>
      </c>
      <c r="O39" s="173">
        <v>22292.69</v>
      </c>
      <c r="P39" s="176" t="s">
        <v>155</v>
      </c>
      <c r="Q39" s="167">
        <f>ROUNDDOWN(F39*0.49,0)</f>
        <v>8</v>
      </c>
      <c r="R39" s="259">
        <f>($Q39*$J39)+M39</f>
        <v>0</v>
      </c>
      <c r="S39" s="258">
        <f>($Q39*L39)+N39</f>
        <v>0</v>
      </c>
    </row>
    <row r="40" spans="1:19" ht="43.5" customHeight="1" thickBot="1">
      <c r="A40" s="55">
        <v>2</v>
      </c>
      <c r="B40" s="85" t="s">
        <v>110</v>
      </c>
      <c r="C40" s="175" t="s">
        <v>58</v>
      </c>
      <c r="D40" s="55" t="s">
        <v>167</v>
      </c>
      <c r="E40" s="56" t="s">
        <v>111</v>
      </c>
      <c r="F40" s="104">
        <v>18</v>
      </c>
      <c r="G40" s="29" t="s">
        <v>13</v>
      </c>
      <c r="H40" s="19"/>
      <c r="I40" s="130"/>
      <c r="J40" s="51"/>
      <c r="K40" s="52">
        <v>0.08</v>
      </c>
      <c r="L40" s="239">
        <f t="shared" si="8"/>
        <v>0</v>
      </c>
      <c r="M40" s="260">
        <f>F40*J40</f>
        <v>0</v>
      </c>
      <c r="N40" s="258">
        <f>(M40*K40)+M40</f>
        <v>0</v>
      </c>
      <c r="O40" s="173">
        <v>79273.08</v>
      </c>
      <c r="P40" s="176" t="s">
        <v>155</v>
      </c>
      <c r="Q40" s="167">
        <f>ROUNDDOWN(F40*0.49,0)</f>
        <v>8</v>
      </c>
      <c r="R40" s="259">
        <f>($Q40*$J40)+M40</f>
        <v>0</v>
      </c>
      <c r="S40" s="258">
        <f>($Q40*L40)+N40</f>
        <v>0</v>
      </c>
    </row>
    <row r="41" spans="1:19" ht="13.5" thickBot="1">
      <c r="A41" s="223"/>
      <c r="B41" s="82" t="s">
        <v>48</v>
      </c>
      <c r="C41" s="35" t="s">
        <v>25</v>
      </c>
      <c r="D41" s="43"/>
      <c r="E41" s="43"/>
      <c r="F41" s="43"/>
      <c r="G41" s="43"/>
      <c r="H41" s="94"/>
      <c r="I41" s="126"/>
      <c r="J41" s="43"/>
      <c r="K41" s="43"/>
      <c r="L41" s="43"/>
      <c r="M41" s="139">
        <f>SUM(M39:M40)</f>
        <v>0</v>
      </c>
      <c r="N41" s="140">
        <f>SUM(N39:N40)</f>
        <v>0</v>
      </c>
      <c r="O41" s="242"/>
      <c r="P41" s="110"/>
      <c r="Q41" s="110"/>
      <c r="R41" s="169">
        <f>SUM(R39:R40)</f>
        <v>0</v>
      </c>
      <c r="S41" s="169">
        <f>SUM(S39:S40)</f>
        <v>0</v>
      </c>
    </row>
    <row r="42" spans="1:19" ht="13.5" thickBot="1">
      <c r="A42" s="33"/>
      <c r="B42" s="83"/>
      <c r="C42" s="27"/>
      <c r="D42" s="47"/>
      <c r="E42" s="47"/>
      <c r="F42" s="47"/>
      <c r="G42" s="47"/>
      <c r="H42" s="72"/>
      <c r="I42" s="127"/>
      <c r="J42" s="47"/>
      <c r="K42" s="47"/>
      <c r="L42" s="47"/>
      <c r="M42" s="145"/>
      <c r="N42" s="146"/>
      <c r="O42" s="245"/>
      <c r="P42" s="111"/>
      <c r="Q42" s="111"/>
      <c r="R42" s="59"/>
      <c r="S42" s="59"/>
    </row>
    <row r="43" spans="1:19" ht="15.75">
      <c r="A43" s="224" t="s">
        <v>49</v>
      </c>
      <c r="B43" s="155"/>
      <c r="C43" s="156" t="s">
        <v>79</v>
      </c>
      <c r="D43" s="157"/>
      <c r="E43" s="158"/>
      <c r="F43" s="157"/>
      <c r="G43" s="157"/>
      <c r="H43" s="159"/>
      <c r="I43" s="160"/>
      <c r="J43" s="157"/>
      <c r="K43" s="157"/>
      <c r="L43" s="157"/>
      <c r="M43" s="161"/>
      <c r="N43" s="161"/>
      <c r="O43" s="244"/>
      <c r="P43" s="161"/>
      <c r="Q43" s="161"/>
      <c r="R43" s="161"/>
      <c r="S43" s="161"/>
    </row>
    <row r="44" spans="1:19" ht="51">
      <c r="A44" s="55">
        <v>1</v>
      </c>
      <c r="B44" s="85" t="s">
        <v>79</v>
      </c>
      <c r="C44" s="175" t="s">
        <v>58</v>
      </c>
      <c r="D44" s="55" t="s">
        <v>56</v>
      </c>
      <c r="E44" s="56" t="s">
        <v>101</v>
      </c>
      <c r="F44" s="104">
        <v>20</v>
      </c>
      <c r="G44" s="29" t="s">
        <v>13</v>
      </c>
      <c r="H44" s="19"/>
      <c r="I44" s="205"/>
      <c r="J44" s="51"/>
      <c r="K44" s="52">
        <v>0.08</v>
      </c>
      <c r="L44" s="239">
        <f t="shared" ref="L44:L45" si="9">J44*(1+K44)</f>
        <v>0</v>
      </c>
      <c r="M44" s="260">
        <f>F44*J44</f>
        <v>0</v>
      </c>
      <c r="N44" s="258">
        <f>(M44*K44)+M44</f>
        <v>0</v>
      </c>
      <c r="O44" s="173">
        <v>504.86</v>
      </c>
      <c r="P44" s="176" t="s">
        <v>155</v>
      </c>
      <c r="Q44" s="167">
        <f>ROUNDDOWN(F44*0.49,0)</f>
        <v>9</v>
      </c>
      <c r="R44" s="259">
        <f>($Q44*$J44)+M44</f>
        <v>0</v>
      </c>
      <c r="S44" s="258">
        <f>($Q44*L44)+N44</f>
        <v>0</v>
      </c>
    </row>
    <row r="45" spans="1:19" ht="51">
      <c r="A45" s="55">
        <v>2</v>
      </c>
      <c r="B45" s="85" t="s">
        <v>79</v>
      </c>
      <c r="C45" s="175" t="s">
        <v>58</v>
      </c>
      <c r="D45" s="55" t="s">
        <v>67</v>
      </c>
      <c r="E45" s="56" t="s">
        <v>107</v>
      </c>
      <c r="F45" s="104">
        <v>250</v>
      </c>
      <c r="G45" s="29" t="s">
        <v>13</v>
      </c>
      <c r="H45" s="19"/>
      <c r="I45" s="205"/>
      <c r="J45" s="51"/>
      <c r="K45" s="52">
        <v>0.08</v>
      </c>
      <c r="L45" s="239">
        <f t="shared" si="9"/>
        <v>0</v>
      </c>
      <c r="M45" s="260">
        <f>F45*J45</f>
        <v>0</v>
      </c>
      <c r="N45" s="258">
        <f>(M45*K45)+M45</f>
        <v>0</v>
      </c>
      <c r="O45" s="173">
        <v>2524.2800000000002</v>
      </c>
      <c r="P45" s="176" t="s">
        <v>155</v>
      </c>
      <c r="Q45" s="167">
        <f>ROUNDDOWN(F45*0.49,0)</f>
        <v>122</v>
      </c>
      <c r="R45" s="259">
        <f>($Q45*$J45)+M45</f>
        <v>0</v>
      </c>
      <c r="S45" s="258">
        <f>($Q45*L45)+N45</f>
        <v>0</v>
      </c>
    </row>
    <row r="46" spans="1:19" ht="13.5" thickBot="1">
      <c r="A46" s="225"/>
      <c r="B46" s="91" t="s">
        <v>49</v>
      </c>
      <c r="C46" s="53" t="s">
        <v>25</v>
      </c>
      <c r="D46" s="54"/>
      <c r="E46" s="54"/>
      <c r="F46" s="54"/>
      <c r="G46" s="54"/>
      <c r="H46" s="95"/>
      <c r="I46" s="129"/>
      <c r="J46" s="54"/>
      <c r="K46" s="54"/>
      <c r="L46" s="54"/>
      <c r="M46" s="141">
        <f>SUM(M44:M45)</f>
        <v>0</v>
      </c>
      <c r="N46" s="141">
        <f>SUM(N44:N45)</f>
        <v>0</v>
      </c>
      <c r="O46" s="246"/>
      <c r="P46" s="112"/>
      <c r="Q46" s="112"/>
      <c r="R46" s="170">
        <f>SUM(R44:R45)</f>
        <v>0</v>
      </c>
      <c r="S46" s="170">
        <f>SUM(S44:S45)</f>
        <v>0</v>
      </c>
    </row>
    <row r="47" spans="1:19">
      <c r="A47" s="33"/>
      <c r="B47" s="83"/>
      <c r="C47" s="27"/>
      <c r="D47" s="47"/>
      <c r="E47" s="47"/>
      <c r="F47" s="47"/>
      <c r="G47" s="47"/>
      <c r="H47" s="72"/>
      <c r="I47" s="127"/>
      <c r="J47" s="47"/>
      <c r="K47" s="47"/>
      <c r="L47" s="47"/>
      <c r="M47" s="145"/>
      <c r="N47" s="146"/>
      <c r="O47" s="245"/>
      <c r="P47" s="111"/>
      <c r="Q47" s="111"/>
      <c r="R47" s="59"/>
      <c r="S47" s="59"/>
    </row>
    <row r="48" spans="1:19" ht="18">
      <c r="A48" s="193"/>
      <c r="B48" s="67" t="s">
        <v>71</v>
      </c>
      <c r="C48" s="194"/>
      <c r="D48" s="194"/>
      <c r="E48" s="194"/>
      <c r="F48" s="194"/>
      <c r="G48" s="194"/>
      <c r="H48" s="195"/>
      <c r="I48" s="196"/>
      <c r="J48" s="194"/>
      <c r="K48" s="194"/>
      <c r="L48" s="194"/>
      <c r="M48" s="194"/>
      <c r="N48" s="194"/>
      <c r="O48" s="247"/>
      <c r="P48" s="197"/>
      <c r="Q48" s="197"/>
      <c r="R48" s="197"/>
      <c r="S48" s="197"/>
    </row>
    <row r="49" spans="1:19" ht="18">
      <c r="A49" s="75" t="s">
        <v>100</v>
      </c>
      <c r="B49" s="65" t="s">
        <v>123</v>
      </c>
      <c r="C49" s="76"/>
      <c r="D49" s="76"/>
      <c r="E49" s="76"/>
      <c r="F49" s="76"/>
      <c r="G49" s="76"/>
      <c r="H49" s="96"/>
      <c r="I49" s="132"/>
      <c r="J49" s="76"/>
      <c r="K49" s="76"/>
      <c r="L49" s="76"/>
      <c r="M49" s="76"/>
      <c r="N49" s="76"/>
      <c r="O49" s="248"/>
      <c r="P49" s="113"/>
      <c r="Q49" s="113"/>
      <c r="R49" s="113"/>
      <c r="S49" s="113"/>
    </row>
    <row r="50" spans="1:19" ht="18">
      <c r="A50" s="75" t="s">
        <v>106</v>
      </c>
      <c r="B50" s="65" t="s">
        <v>132</v>
      </c>
      <c r="C50" s="76"/>
      <c r="D50" s="76"/>
      <c r="E50" s="76"/>
      <c r="F50" s="76"/>
      <c r="G50" s="76"/>
      <c r="H50" s="96"/>
      <c r="I50" s="132"/>
      <c r="J50" s="76"/>
      <c r="K50" s="76"/>
      <c r="L50" s="76"/>
      <c r="M50" s="76"/>
      <c r="N50" s="76"/>
      <c r="O50" s="248"/>
      <c r="P50" s="113"/>
      <c r="Q50" s="113"/>
      <c r="R50" s="113"/>
      <c r="S50" s="113"/>
    </row>
    <row r="51" spans="1:19" ht="18">
      <c r="A51" s="75" t="s">
        <v>54</v>
      </c>
      <c r="B51" s="65" t="s">
        <v>133</v>
      </c>
      <c r="C51" s="76"/>
      <c r="D51" s="76"/>
      <c r="E51" s="76"/>
      <c r="F51" s="76"/>
      <c r="G51" s="76"/>
      <c r="H51" s="96"/>
      <c r="I51" s="132"/>
      <c r="J51" s="76"/>
      <c r="K51" s="76"/>
      <c r="L51" s="76"/>
      <c r="M51" s="76"/>
      <c r="N51" s="76"/>
      <c r="O51" s="248"/>
      <c r="P51" s="113"/>
      <c r="Q51" s="113"/>
      <c r="R51" s="113"/>
      <c r="S51" s="113"/>
    </row>
    <row r="52" spans="1:19" ht="18">
      <c r="A52" s="75" t="s">
        <v>134</v>
      </c>
      <c r="B52" s="65" t="s">
        <v>135</v>
      </c>
      <c r="C52" s="76"/>
      <c r="D52" s="76"/>
      <c r="E52" s="76"/>
      <c r="F52" s="76"/>
      <c r="G52" s="76"/>
      <c r="H52" s="96"/>
      <c r="I52" s="132"/>
      <c r="J52" s="76"/>
      <c r="K52" s="76"/>
      <c r="L52" s="76"/>
      <c r="M52" s="76"/>
      <c r="N52" s="76"/>
      <c r="O52" s="248"/>
      <c r="P52" s="113"/>
      <c r="Q52" s="113"/>
      <c r="R52" s="113"/>
      <c r="S52" s="113"/>
    </row>
    <row r="53" spans="1:19" ht="18">
      <c r="A53" s="75" t="s">
        <v>103</v>
      </c>
      <c r="B53" s="65" t="s">
        <v>136</v>
      </c>
      <c r="C53" s="76"/>
      <c r="D53" s="76"/>
      <c r="E53" s="76"/>
      <c r="F53" s="76"/>
      <c r="G53" s="76"/>
      <c r="H53" s="96"/>
      <c r="I53" s="132"/>
      <c r="J53" s="76"/>
      <c r="K53" s="76"/>
      <c r="L53" s="76"/>
      <c r="M53" s="76"/>
      <c r="N53" s="76"/>
      <c r="O53" s="248"/>
      <c r="P53" s="113"/>
      <c r="Q53" s="113"/>
      <c r="R53" s="113"/>
      <c r="S53" s="113"/>
    </row>
    <row r="54" spans="1:19" ht="18">
      <c r="A54" s="75" t="s">
        <v>142</v>
      </c>
      <c r="B54" s="65" t="s">
        <v>143</v>
      </c>
      <c r="C54" s="76"/>
      <c r="D54" s="76"/>
      <c r="E54" s="76"/>
      <c r="F54" s="76"/>
      <c r="G54" s="76"/>
      <c r="H54" s="96"/>
      <c r="I54" s="132"/>
      <c r="J54" s="76"/>
      <c r="K54" s="76"/>
      <c r="L54" s="76"/>
      <c r="M54" s="76"/>
      <c r="N54" s="76"/>
      <c r="O54" s="248"/>
      <c r="P54" s="113"/>
      <c r="Q54" s="113"/>
      <c r="R54" s="113"/>
      <c r="S54" s="113"/>
    </row>
    <row r="55" spans="1:19" ht="18">
      <c r="A55" s="75" t="s">
        <v>124</v>
      </c>
      <c r="B55" s="65" t="s">
        <v>125</v>
      </c>
      <c r="C55" s="76"/>
      <c r="D55" s="76"/>
      <c r="E55" s="76"/>
      <c r="F55" s="76"/>
      <c r="G55" s="76"/>
      <c r="H55" s="96"/>
      <c r="I55" s="132"/>
      <c r="J55" s="76"/>
      <c r="K55" s="76"/>
      <c r="L55" s="76"/>
      <c r="M55" s="76"/>
      <c r="N55" s="76"/>
      <c r="O55" s="248"/>
      <c r="P55" s="113"/>
      <c r="Q55" s="113"/>
      <c r="R55" s="113"/>
      <c r="S55" s="113"/>
    </row>
    <row r="56" spans="1:19" ht="18.75" thickBot="1">
      <c r="A56" s="36"/>
      <c r="B56" s="37"/>
      <c r="C56" s="2"/>
      <c r="D56" s="2"/>
      <c r="E56" s="2"/>
      <c r="F56" s="2"/>
      <c r="G56" s="2"/>
      <c r="H56" s="1"/>
      <c r="I56" s="123"/>
      <c r="J56" s="2"/>
      <c r="K56" s="2"/>
      <c r="L56" s="2"/>
      <c r="M56" s="2"/>
      <c r="N56" s="2"/>
      <c r="O56" s="243"/>
      <c r="P56" s="109"/>
      <c r="Q56" s="109"/>
      <c r="R56" s="109"/>
      <c r="S56" s="109"/>
    </row>
    <row r="57" spans="1:19" ht="13.5" thickBot="1">
      <c r="A57" s="209"/>
      <c r="B57" s="192"/>
      <c r="C57" s="198"/>
      <c r="D57" s="199"/>
      <c r="E57" s="199"/>
      <c r="F57" s="199"/>
      <c r="G57" s="199"/>
      <c r="H57" s="200"/>
      <c r="I57" s="201"/>
      <c r="J57" s="199"/>
      <c r="K57" s="43"/>
      <c r="L57" s="43"/>
      <c r="M57" s="202"/>
      <c r="N57" s="203"/>
      <c r="O57" s="242"/>
      <c r="P57" s="110"/>
      <c r="Q57" s="110"/>
      <c r="R57" s="169"/>
      <c r="S57" s="169"/>
    </row>
    <row r="58" spans="1:19" ht="16.5" thickBot="1">
      <c r="A58" s="224" t="s">
        <v>163</v>
      </c>
      <c r="B58" s="155"/>
      <c r="C58" s="156" t="s">
        <v>166</v>
      </c>
      <c r="D58" s="157"/>
      <c r="E58" s="158" t="s">
        <v>169</v>
      </c>
      <c r="F58" s="157"/>
      <c r="G58" s="157"/>
      <c r="H58" s="159"/>
      <c r="I58" s="160"/>
      <c r="J58" s="157"/>
      <c r="K58" s="151"/>
      <c r="L58" s="151"/>
      <c r="M58" s="154"/>
      <c r="N58" s="154"/>
      <c r="O58" s="249"/>
      <c r="P58" s="154"/>
      <c r="Q58" s="154"/>
      <c r="R58" s="154"/>
      <c r="S58" s="154"/>
    </row>
    <row r="59" spans="1:19" ht="51.75" thickBot="1">
      <c r="A59" s="55">
        <v>1</v>
      </c>
      <c r="B59" s="87" t="s">
        <v>166</v>
      </c>
      <c r="C59" s="60" t="s">
        <v>58</v>
      </c>
      <c r="D59" s="55" t="s">
        <v>170</v>
      </c>
      <c r="E59" s="56" t="s">
        <v>51</v>
      </c>
      <c r="F59" s="57">
        <v>144</v>
      </c>
      <c r="G59" s="29" t="s">
        <v>13</v>
      </c>
      <c r="H59" s="19"/>
      <c r="I59" s="204"/>
      <c r="J59" s="51"/>
      <c r="K59" s="52">
        <v>0.08</v>
      </c>
      <c r="L59" s="239">
        <f>J59*(1+K59)</f>
        <v>0</v>
      </c>
      <c r="M59" s="260">
        <f>F59*J59</f>
        <v>0</v>
      </c>
      <c r="N59" s="258">
        <f>(M59*K59)+M59</f>
        <v>0</v>
      </c>
      <c r="O59" s="173">
        <v>48600</v>
      </c>
      <c r="P59" s="61" t="s">
        <v>173</v>
      </c>
      <c r="Q59" s="167">
        <f>ROUNDDOWN(F59*0.49,0)</f>
        <v>70</v>
      </c>
      <c r="R59" s="259">
        <f>($Q59*$J59)+M59</f>
        <v>0</v>
      </c>
      <c r="S59" s="258">
        <f>($Q59*L59)+N59</f>
        <v>0</v>
      </c>
    </row>
    <row r="60" spans="1:19" ht="13.5" thickBot="1">
      <c r="A60" s="223"/>
      <c r="B60" s="82" t="s">
        <v>163</v>
      </c>
      <c r="C60" s="35" t="s">
        <v>25</v>
      </c>
      <c r="D60" s="43"/>
      <c r="E60" s="43"/>
      <c r="F60" s="208"/>
      <c r="G60" s="43"/>
      <c r="H60" s="94"/>
      <c r="I60" s="126"/>
      <c r="J60" s="43"/>
      <c r="K60" s="43"/>
      <c r="L60" s="43"/>
      <c r="M60" s="139">
        <f>SUM(M59:M59)</f>
        <v>0</v>
      </c>
      <c r="N60" s="140">
        <f>SUM(N59:N59)</f>
        <v>0</v>
      </c>
      <c r="O60" s="250"/>
      <c r="P60" s="110"/>
      <c r="Q60" s="110"/>
      <c r="R60" s="169">
        <f t="shared" ref="R60:S60" si="10">SUM(R59)</f>
        <v>0</v>
      </c>
      <c r="S60" s="169">
        <f t="shared" si="10"/>
        <v>0</v>
      </c>
    </row>
    <row r="61" spans="1:19">
      <c r="A61" s="33"/>
      <c r="B61" s="83"/>
      <c r="C61" s="27"/>
      <c r="D61" s="47"/>
      <c r="E61" s="47"/>
      <c r="F61" s="47"/>
      <c r="G61" s="47"/>
      <c r="H61" s="72"/>
      <c r="I61" s="127"/>
      <c r="J61" s="47"/>
      <c r="K61" s="47"/>
      <c r="L61" s="47"/>
      <c r="M61" s="145"/>
      <c r="N61" s="146"/>
      <c r="O61" s="245"/>
      <c r="P61" s="111"/>
      <c r="Q61" s="111"/>
      <c r="R61" s="59"/>
      <c r="S61" s="59"/>
    </row>
    <row r="62" spans="1:19" ht="18">
      <c r="A62" s="66"/>
      <c r="B62" s="67" t="s">
        <v>72</v>
      </c>
      <c r="C62" s="66"/>
      <c r="D62" s="66"/>
      <c r="E62" s="66"/>
      <c r="F62" s="66"/>
      <c r="G62" s="66"/>
      <c r="H62" s="92"/>
      <c r="I62" s="119"/>
      <c r="J62" s="66"/>
      <c r="K62" s="66"/>
      <c r="L62" s="66"/>
      <c r="M62" s="66"/>
      <c r="N62" s="66"/>
      <c r="O62" s="172"/>
      <c r="P62" s="105"/>
      <c r="Q62" s="105"/>
      <c r="R62" s="105"/>
      <c r="S62" s="105"/>
    </row>
    <row r="63" spans="1:19" ht="18">
      <c r="A63" s="212" t="s">
        <v>119</v>
      </c>
      <c r="B63" s="213" t="s">
        <v>120</v>
      </c>
      <c r="C63" s="214"/>
      <c r="D63" s="214"/>
      <c r="E63" s="214"/>
      <c r="F63" s="214"/>
      <c r="G63" s="214"/>
      <c r="H63" s="215"/>
      <c r="I63" s="217"/>
      <c r="J63" s="214"/>
      <c r="K63" s="214"/>
      <c r="L63" s="214"/>
      <c r="M63" s="214"/>
      <c r="N63" s="214"/>
      <c r="O63" s="251"/>
      <c r="P63" s="216"/>
      <c r="Q63" s="216"/>
      <c r="R63" s="216"/>
      <c r="S63" s="216"/>
    </row>
    <row r="64" spans="1:19" ht="18">
      <c r="A64" s="212" t="s">
        <v>102</v>
      </c>
      <c r="B64" s="213" t="s">
        <v>121</v>
      </c>
      <c r="C64" s="214"/>
      <c r="D64" s="214"/>
      <c r="E64" s="214"/>
      <c r="F64" s="214"/>
      <c r="G64" s="214"/>
      <c r="H64" s="215"/>
      <c r="I64" s="217"/>
      <c r="J64" s="214"/>
      <c r="K64" s="214"/>
      <c r="L64" s="214"/>
      <c r="M64" s="214"/>
      <c r="N64" s="214"/>
      <c r="O64" s="252"/>
      <c r="P64" s="216"/>
      <c r="Q64" s="216"/>
      <c r="R64" s="216"/>
      <c r="S64" s="216"/>
    </row>
    <row r="65" spans="1:19" ht="18">
      <c r="A65" s="212" t="s">
        <v>109</v>
      </c>
      <c r="B65" s="213" t="s">
        <v>122</v>
      </c>
      <c r="C65" s="214"/>
      <c r="D65" s="214"/>
      <c r="E65" s="214"/>
      <c r="F65" s="214"/>
      <c r="G65" s="214"/>
      <c r="H65" s="215"/>
      <c r="I65" s="217"/>
      <c r="J65" s="214"/>
      <c r="K65" s="214"/>
      <c r="L65" s="214"/>
      <c r="M65" s="214"/>
      <c r="N65" s="214"/>
      <c r="O65" s="252"/>
      <c r="P65" s="216"/>
      <c r="Q65" s="216"/>
      <c r="R65" s="216"/>
      <c r="S65" s="216"/>
    </row>
    <row r="66" spans="1:19" ht="18.75" thickBot="1">
      <c r="A66" s="36"/>
      <c r="B66" s="37"/>
      <c r="C66" s="2"/>
      <c r="D66" s="2"/>
      <c r="E66" s="2"/>
      <c r="F66" s="2"/>
      <c r="G66" s="2"/>
      <c r="H66" s="1"/>
      <c r="I66" s="123"/>
      <c r="J66" s="2"/>
      <c r="K66" s="2"/>
      <c r="L66" s="2"/>
      <c r="M66" s="2"/>
      <c r="N66" s="2"/>
      <c r="O66" s="253"/>
      <c r="P66" s="109"/>
      <c r="Q66" s="109"/>
      <c r="R66" s="109"/>
      <c r="S66" s="109"/>
    </row>
    <row r="67" spans="1:19" ht="16.5" thickBot="1">
      <c r="A67" s="222" t="s">
        <v>164</v>
      </c>
      <c r="B67" s="151"/>
      <c r="C67" s="150" t="s">
        <v>146</v>
      </c>
      <c r="D67" s="151"/>
      <c r="E67" s="151"/>
      <c r="F67" s="151"/>
      <c r="G67" s="151"/>
      <c r="H67" s="152"/>
      <c r="I67" s="153"/>
      <c r="J67" s="151"/>
      <c r="K67" s="151"/>
      <c r="L67" s="151"/>
      <c r="M67" s="151"/>
      <c r="N67" s="151"/>
      <c r="O67" s="241"/>
      <c r="P67" s="154"/>
      <c r="Q67" s="154"/>
      <c r="R67" s="154"/>
      <c r="S67" s="154"/>
    </row>
    <row r="68" spans="1:19" ht="26.25" thickBot="1">
      <c r="A68" s="6">
        <v>1</v>
      </c>
      <c r="B68" s="86" t="s">
        <v>146</v>
      </c>
      <c r="C68" s="3" t="s">
        <v>26</v>
      </c>
      <c r="D68" s="3" t="s">
        <v>147</v>
      </c>
      <c r="E68" s="49" t="s">
        <v>148</v>
      </c>
      <c r="F68" s="21">
        <v>100</v>
      </c>
      <c r="G68" s="29" t="s">
        <v>13</v>
      </c>
      <c r="H68" s="19"/>
      <c r="I68" s="147"/>
      <c r="J68" s="25"/>
      <c r="K68" s="4">
        <v>0.08</v>
      </c>
      <c r="L68" s="239">
        <f>J68*(1+K68)</f>
        <v>0</v>
      </c>
      <c r="M68" s="259">
        <f>F68*J68</f>
        <v>0</v>
      </c>
      <c r="N68" s="258">
        <f>(M68*K68)+M68</f>
        <v>0</v>
      </c>
      <c r="O68" s="173">
        <v>4925.88</v>
      </c>
      <c r="P68" s="61" t="s">
        <v>77</v>
      </c>
      <c r="Q68" s="167">
        <f>ROUNDDOWN(F68*0.49,0)</f>
        <v>49</v>
      </c>
      <c r="R68" s="259">
        <f>($Q68*$J68)+M68</f>
        <v>0</v>
      </c>
      <c r="S68" s="258">
        <f>($Q68*L68)+N68</f>
        <v>0</v>
      </c>
    </row>
    <row r="69" spans="1:19" ht="13.5" thickBot="1">
      <c r="A69" s="223"/>
      <c r="B69" s="82" t="s">
        <v>164</v>
      </c>
      <c r="C69" s="35" t="s">
        <v>25</v>
      </c>
      <c r="D69" s="43"/>
      <c r="E69" s="43"/>
      <c r="F69" s="43"/>
      <c r="G69" s="43"/>
      <c r="H69" s="94"/>
      <c r="I69" s="126"/>
      <c r="J69" s="43"/>
      <c r="K69" s="43"/>
      <c r="L69" s="43"/>
      <c r="M69" s="139">
        <f>SUM(M68:M68)</f>
        <v>0</v>
      </c>
      <c r="N69" s="140">
        <f>SUM(N68:N68)</f>
        <v>0</v>
      </c>
      <c r="O69" s="242"/>
      <c r="P69" s="110"/>
      <c r="Q69" s="110"/>
      <c r="R69" s="169">
        <f t="shared" ref="R69:S69" si="11">SUM(R68)</f>
        <v>0</v>
      </c>
      <c r="S69" s="169">
        <f t="shared" si="11"/>
        <v>0</v>
      </c>
    </row>
    <row r="70" spans="1:19">
      <c r="A70" s="33"/>
      <c r="B70" s="83"/>
      <c r="C70" s="27"/>
      <c r="D70" s="47"/>
      <c r="E70" s="47"/>
      <c r="F70" s="47"/>
      <c r="G70" s="47"/>
      <c r="H70" s="72"/>
      <c r="I70" s="127"/>
      <c r="J70" s="47"/>
      <c r="K70" s="47"/>
      <c r="L70" s="47"/>
      <c r="M70" s="145"/>
      <c r="N70" s="146"/>
      <c r="O70" s="245"/>
      <c r="P70" s="111"/>
      <c r="Q70" s="111"/>
      <c r="R70" s="111"/>
      <c r="S70" s="111"/>
    </row>
    <row r="71" spans="1:19" ht="18">
      <c r="A71" s="66"/>
      <c r="B71" s="67" t="s">
        <v>73</v>
      </c>
      <c r="C71" s="66"/>
      <c r="D71" s="66"/>
      <c r="E71" s="66"/>
      <c r="F71" s="66"/>
      <c r="G71" s="66"/>
      <c r="H71" s="92"/>
      <c r="I71" s="119"/>
      <c r="J71" s="66"/>
      <c r="K71" s="66"/>
      <c r="L71" s="66"/>
      <c r="M71" s="66"/>
      <c r="N71" s="66"/>
      <c r="O71" s="172"/>
      <c r="P71" s="105"/>
      <c r="Q71" s="105"/>
      <c r="R71" s="105"/>
      <c r="S71" s="105"/>
    </row>
    <row r="72" spans="1:19" ht="18">
      <c r="A72" s="77" t="s">
        <v>69</v>
      </c>
      <c r="B72" s="78" t="s">
        <v>128</v>
      </c>
      <c r="C72" s="78"/>
      <c r="D72" s="78"/>
      <c r="E72" s="78"/>
      <c r="F72" s="78"/>
      <c r="G72" s="78"/>
      <c r="H72" s="80"/>
      <c r="I72" s="134"/>
      <c r="J72" s="78"/>
      <c r="K72" s="78"/>
      <c r="L72" s="78"/>
      <c r="M72" s="78"/>
      <c r="N72" s="78"/>
      <c r="O72" s="254"/>
      <c r="P72" s="80"/>
      <c r="Q72" s="80"/>
      <c r="R72" s="80"/>
      <c r="S72" s="80"/>
    </row>
    <row r="73" spans="1:19" ht="18">
      <c r="A73" s="77" t="s">
        <v>68</v>
      </c>
      <c r="B73" s="78" t="s">
        <v>117</v>
      </c>
      <c r="C73" s="78"/>
      <c r="D73" s="78"/>
      <c r="E73" s="78"/>
      <c r="F73" s="78"/>
      <c r="G73" s="78"/>
      <c r="H73" s="80"/>
      <c r="I73" s="134"/>
      <c r="J73" s="78"/>
      <c r="K73" s="78"/>
      <c r="L73" s="78"/>
      <c r="M73" s="78"/>
      <c r="N73" s="78"/>
      <c r="O73" s="254"/>
      <c r="P73" s="80"/>
      <c r="Q73" s="80"/>
      <c r="R73" s="80"/>
      <c r="S73" s="80"/>
    </row>
    <row r="74" spans="1:19" ht="18">
      <c r="A74" s="77" t="s">
        <v>57</v>
      </c>
      <c r="B74" s="78" t="s">
        <v>137</v>
      </c>
      <c r="C74" s="78"/>
      <c r="D74" s="78"/>
      <c r="E74" s="78"/>
      <c r="F74" s="78"/>
      <c r="G74" s="78"/>
      <c r="H74" s="80"/>
      <c r="I74" s="134"/>
      <c r="J74" s="78"/>
      <c r="K74" s="78"/>
      <c r="L74" s="78"/>
      <c r="M74" s="78"/>
      <c r="N74" s="78"/>
      <c r="O74" s="254"/>
      <c r="P74" s="80"/>
      <c r="Q74" s="80"/>
      <c r="R74" s="80"/>
      <c r="S74" s="80"/>
    </row>
    <row r="75" spans="1:19" ht="18">
      <c r="A75" s="77" t="s">
        <v>98</v>
      </c>
      <c r="B75" s="78" t="s">
        <v>144</v>
      </c>
      <c r="C75" s="78"/>
      <c r="D75" s="78"/>
      <c r="E75" s="78"/>
      <c r="F75" s="78"/>
      <c r="G75" s="78"/>
      <c r="H75" s="80"/>
      <c r="I75" s="134"/>
      <c r="J75" s="78"/>
      <c r="K75" s="78"/>
      <c r="L75" s="78"/>
      <c r="M75" s="78"/>
      <c r="N75" s="78"/>
      <c r="O75" s="254"/>
      <c r="P75" s="80"/>
      <c r="Q75" s="80"/>
      <c r="R75" s="80"/>
      <c r="S75" s="80"/>
    </row>
    <row r="76" spans="1:19" ht="18">
      <c r="A76" s="77" t="s">
        <v>62</v>
      </c>
      <c r="B76" s="78" t="s">
        <v>145</v>
      </c>
      <c r="C76" s="78"/>
      <c r="D76" s="78"/>
      <c r="E76" s="78"/>
      <c r="F76" s="78"/>
      <c r="G76" s="78"/>
      <c r="H76" s="80"/>
      <c r="I76" s="134"/>
      <c r="J76" s="78"/>
      <c r="K76" s="78"/>
      <c r="L76" s="78"/>
      <c r="M76" s="78"/>
      <c r="N76" s="78"/>
      <c r="O76" s="254"/>
      <c r="P76" s="80"/>
      <c r="Q76" s="80"/>
      <c r="R76" s="80"/>
      <c r="S76" s="80"/>
    </row>
    <row r="77" spans="1:19" ht="18">
      <c r="A77" s="77" t="s">
        <v>105</v>
      </c>
      <c r="B77" s="148" t="s">
        <v>126</v>
      </c>
      <c r="C77" s="78"/>
      <c r="D77" s="78"/>
      <c r="E77" s="78"/>
      <c r="F77" s="78"/>
      <c r="G77" s="78"/>
      <c r="H77" s="80"/>
      <c r="I77" s="134"/>
      <c r="J77" s="78"/>
      <c r="K77" s="78"/>
      <c r="L77" s="78"/>
      <c r="M77" s="78"/>
      <c r="N77" s="78"/>
      <c r="O77" s="254"/>
      <c r="P77" s="80"/>
      <c r="Q77" s="80"/>
      <c r="R77" s="80"/>
      <c r="S77" s="80"/>
    </row>
    <row r="78" spans="1:19" ht="18">
      <c r="A78" s="77"/>
      <c r="B78" s="78"/>
      <c r="C78" s="78"/>
      <c r="D78" s="78"/>
      <c r="E78" s="78"/>
      <c r="F78" s="78"/>
      <c r="G78" s="78"/>
      <c r="H78" s="80"/>
      <c r="I78" s="134"/>
      <c r="J78" s="78"/>
      <c r="K78" s="78"/>
      <c r="L78" s="78"/>
      <c r="M78" s="78"/>
      <c r="N78" s="78"/>
      <c r="O78" s="254"/>
      <c r="P78" s="80"/>
      <c r="Q78" s="80"/>
      <c r="R78" s="80"/>
      <c r="S78" s="80"/>
    </row>
    <row r="79" spans="1:19" ht="13.5" thickBot="1">
      <c r="A79" s="2"/>
      <c r="B79" s="33"/>
      <c r="C79" s="2"/>
      <c r="D79" s="2"/>
      <c r="E79" s="2"/>
      <c r="F79" s="2"/>
      <c r="G79" s="2"/>
      <c r="H79" s="1"/>
      <c r="I79" s="123"/>
      <c r="J79" s="2"/>
      <c r="K79" s="2"/>
      <c r="L79" s="2"/>
      <c r="M79" s="2"/>
      <c r="N79" s="2"/>
      <c r="O79" s="243"/>
      <c r="P79" s="109"/>
      <c r="Q79" s="109"/>
      <c r="R79" s="109"/>
      <c r="S79" s="109"/>
    </row>
    <row r="80" spans="1:19" ht="15.75">
      <c r="A80" s="224" t="s">
        <v>165</v>
      </c>
      <c r="B80" s="155"/>
      <c r="C80" s="156" t="s">
        <v>59</v>
      </c>
      <c r="D80" s="157"/>
      <c r="E80" s="157"/>
      <c r="F80" s="157"/>
      <c r="G80" s="157"/>
      <c r="H80" s="159"/>
      <c r="I80" s="160"/>
      <c r="J80" s="157"/>
      <c r="K80" s="157"/>
      <c r="L80" s="157"/>
      <c r="M80" s="161"/>
      <c r="N80" s="161"/>
      <c r="O80" s="244"/>
      <c r="P80" s="161"/>
      <c r="Q80" s="161"/>
      <c r="R80" s="161"/>
      <c r="S80" s="161"/>
    </row>
    <row r="81" spans="1:19" ht="26.25" thickBot="1">
      <c r="A81" s="55">
        <v>1</v>
      </c>
      <c r="B81" s="90" t="s">
        <v>59</v>
      </c>
      <c r="C81" s="60" t="s">
        <v>60</v>
      </c>
      <c r="D81" s="55" t="s">
        <v>61</v>
      </c>
      <c r="E81" s="56" t="s">
        <v>35</v>
      </c>
      <c r="F81" s="79">
        <v>120</v>
      </c>
      <c r="G81" s="29" t="s">
        <v>13</v>
      </c>
      <c r="H81" s="19"/>
      <c r="I81" s="62"/>
      <c r="J81" s="51"/>
      <c r="K81" s="52">
        <v>0.08</v>
      </c>
      <c r="L81" s="239">
        <f>J81*(1+K81)</f>
        <v>0</v>
      </c>
      <c r="M81" s="260">
        <f>F81*J81</f>
        <v>0</v>
      </c>
      <c r="N81" s="258">
        <f>(M81*K81)+M81</f>
        <v>0</v>
      </c>
      <c r="O81" s="173">
        <v>24561.68</v>
      </c>
      <c r="P81" s="63" t="s">
        <v>78</v>
      </c>
      <c r="Q81" s="167">
        <f>ROUNDDOWN(F81*0.49,0)</f>
        <v>58</v>
      </c>
      <c r="R81" s="259">
        <f>($Q81*$J81)+M81</f>
        <v>0</v>
      </c>
      <c r="S81" s="258">
        <f>($Q81*L81)+N81</f>
        <v>0</v>
      </c>
    </row>
    <row r="82" spans="1:19" ht="13.5" thickBot="1">
      <c r="A82" s="225"/>
      <c r="B82" s="82" t="s">
        <v>165</v>
      </c>
      <c r="C82" s="53" t="s">
        <v>25</v>
      </c>
      <c r="D82" s="54"/>
      <c r="E82" s="54"/>
      <c r="F82" s="54"/>
      <c r="G82" s="54"/>
      <c r="H82" s="95"/>
      <c r="I82" s="129"/>
      <c r="J82" s="54"/>
      <c r="K82" s="54"/>
      <c r="L82" s="54"/>
      <c r="M82" s="141">
        <f>SUM(M81)</f>
        <v>0</v>
      </c>
      <c r="N82" s="142">
        <f>SUM(N81)</f>
        <v>0</v>
      </c>
      <c r="O82" s="246"/>
      <c r="P82" s="112"/>
      <c r="Q82" s="112"/>
      <c r="R82" s="170">
        <f t="shared" ref="R82:S82" si="12">SUM(R81)</f>
        <v>0</v>
      </c>
      <c r="S82" s="170">
        <f t="shared" si="12"/>
        <v>0</v>
      </c>
    </row>
    <row r="83" spans="1:19">
      <c r="A83" s="2"/>
      <c r="B83" s="33"/>
      <c r="C83" s="2"/>
      <c r="D83" s="2"/>
      <c r="E83" s="2"/>
      <c r="F83" s="2"/>
      <c r="G83" s="2"/>
      <c r="H83" s="1"/>
      <c r="I83" s="123"/>
      <c r="J83" s="2"/>
      <c r="K83" s="2"/>
      <c r="L83" s="2"/>
      <c r="M83" s="1"/>
      <c r="N83" s="1"/>
      <c r="O83" s="255"/>
      <c r="P83" s="109"/>
      <c r="Q83" s="109"/>
      <c r="R83" s="109"/>
      <c r="S83" s="109"/>
    </row>
    <row r="84" spans="1:19" ht="13.5" thickBot="1">
      <c r="A84" s="2"/>
      <c r="B84" s="33"/>
      <c r="C84" s="2"/>
      <c r="D84" s="2"/>
      <c r="E84" s="2"/>
      <c r="F84" s="2"/>
      <c r="G84" s="2"/>
      <c r="H84" s="1"/>
      <c r="I84" s="123"/>
      <c r="J84" s="2"/>
      <c r="K84" s="2"/>
      <c r="L84" s="2"/>
      <c r="M84" s="1"/>
      <c r="N84" s="1"/>
      <c r="O84" s="255"/>
      <c r="P84" s="109"/>
      <c r="Q84" s="109"/>
      <c r="R84" s="109"/>
      <c r="S84" s="109"/>
    </row>
    <row r="85" spans="1:19" ht="15.75">
      <c r="A85" s="224" t="s">
        <v>174</v>
      </c>
      <c r="B85" s="155"/>
      <c r="C85" s="156" t="s">
        <v>65</v>
      </c>
      <c r="D85" s="157"/>
      <c r="E85" s="157"/>
      <c r="F85" s="157"/>
      <c r="G85" s="157"/>
      <c r="H85" s="159"/>
      <c r="I85" s="160"/>
      <c r="J85" s="157"/>
      <c r="K85" s="157"/>
      <c r="L85" s="157"/>
      <c r="M85" s="161"/>
      <c r="N85" s="161"/>
      <c r="O85" s="244"/>
      <c r="P85" s="161"/>
      <c r="Q85" s="161"/>
      <c r="R85" s="161"/>
      <c r="S85" s="161"/>
    </row>
    <row r="86" spans="1:19" ht="25.5">
      <c r="A86" s="55">
        <v>1</v>
      </c>
      <c r="B86" s="85" t="s">
        <v>65</v>
      </c>
      <c r="C86" s="60" t="s">
        <v>55</v>
      </c>
      <c r="D86" s="55" t="s">
        <v>56</v>
      </c>
      <c r="E86" s="56" t="s">
        <v>23</v>
      </c>
      <c r="F86" s="211">
        <v>100</v>
      </c>
      <c r="G86" s="29" t="s">
        <v>13</v>
      </c>
      <c r="H86" s="19"/>
      <c r="I86" s="131"/>
      <c r="J86" s="51"/>
      <c r="K86" s="52">
        <v>0.08</v>
      </c>
      <c r="L86" s="239">
        <f t="shared" ref="L86:L87" si="13">J86*(1+K86)</f>
        <v>0</v>
      </c>
      <c r="M86" s="260">
        <f>F86*J86</f>
        <v>0</v>
      </c>
      <c r="N86" s="258">
        <f>(M86*K86)+M86</f>
        <v>0</v>
      </c>
      <c r="O86" s="173">
        <v>1144.8</v>
      </c>
      <c r="P86" s="58" t="s">
        <v>66</v>
      </c>
      <c r="Q86" s="167">
        <f t="shared" ref="Q86:Q87" si="14">ROUNDDOWN(F86*0.49,0)</f>
        <v>49</v>
      </c>
      <c r="R86" s="259">
        <f t="shared" ref="R86:R87" si="15">($Q86*$J86)+M86</f>
        <v>0</v>
      </c>
      <c r="S86" s="258">
        <f t="shared" ref="S86:S87" si="16">($Q86*L86)+N86</f>
        <v>0</v>
      </c>
    </row>
    <row r="87" spans="1:19" ht="25.5">
      <c r="A87" s="55">
        <v>2</v>
      </c>
      <c r="B87" s="85" t="s">
        <v>65</v>
      </c>
      <c r="C87" s="60" t="s">
        <v>55</v>
      </c>
      <c r="D87" s="55" t="s">
        <v>67</v>
      </c>
      <c r="E87" s="56" t="s">
        <v>23</v>
      </c>
      <c r="F87" s="211">
        <v>5</v>
      </c>
      <c r="G87" s="29" t="s">
        <v>13</v>
      </c>
      <c r="H87" s="19"/>
      <c r="I87" s="131"/>
      <c r="J87" s="51"/>
      <c r="K87" s="52">
        <v>0.08</v>
      </c>
      <c r="L87" s="239">
        <f t="shared" si="13"/>
        <v>0</v>
      </c>
      <c r="M87" s="260">
        <f>F87*J87</f>
        <v>0</v>
      </c>
      <c r="N87" s="258">
        <f>(M87*K87)+M87</f>
        <v>0</v>
      </c>
      <c r="O87" s="173">
        <v>5724</v>
      </c>
      <c r="P87" s="58" t="s">
        <v>66</v>
      </c>
      <c r="Q87" s="167">
        <f t="shared" si="14"/>
        <v>2</v>
      </c>
      <c r="R87" s="259">
        <f t="shared" si="15"/>
        <v>0</v>
      </c>
      <c r="S87" s="258">
        <f t="shared" si="16"/>
        <v>0</v>
      </c>
    </row>
    <row r="88" spans="1:19" ht="13.5" thickBot="1">
      <c r="A88" s="225"/>
      <c r="B88" s="91" t="s">
        <v>174</v>
      </c>
      <c r="C88" s="53" t="s">
        <v>25</v>
      </c>
      <c r="D88" s="54"/>
      <c r="E88" s="54"/>
      <c r="F88" s="54"/>
      <c r="G88" s="54"/>
      <c r="H88" s="95"/>
      <c r="I88" s="129"/>
      <c r="J88" s="54"/>
      <c r="K88" s="54"/>
      <c r="L88" s="54"/>
      <c r="M88" s="141">
        <f>SUM(M86:M87)</f>
        <v>0</v>
      </c>
      <c r="N88" s="142">
        <f>SUM(N86:N87)</f>
        <v>0</v>
      </c>
      <c r="O88" s="246"/>
      <c r="P88" s="112"/>
      <c r="Q88" s="112"/>
      <c r="R88" s="170">
        <f t="shared" ref="R88:S88" si="17">SUM(R86:R87)</f>
        <v>0</v>
      </c>
      <c r="S88" s="170">
        <f t="shared" si="17"/>
        <v>0</v>
      </c>
    </row>
    <row r="89" spans="1:19">
      <c r="A89" s="2"/>
      <c r="B89" s="33"/>
      <c r="C89" s="2"/>
      <c r="D89" s="2"/>
      <c r="E89" s="2"/>
      <c r="F89" s="2"/>
      <c r="G89" s="2"/>
      <c r="H89" s="1"/>
      <c r="I89" s="123"/>
      <c r="J89" s="2"/>
      <c r="K89" s="2"/>
      <c r="L89" s="2"/>
      <c r="M89" s="1"/>
      <c r="N89" s="1"/>
      <c r="O89" s="255"/>
      <c r="P89" s="109"/>
      <c r="Q89" s="109"/>
      <c r="R89" s="109"/>
      <c r="S89" s="109"/>
    </row>
    <row r="90" spans="1:19" ht="13.5" thickBot="1">
      <c r="A90" s="33"/>
      <c r="B90" s="26"/>
      <c r="C90" s="27"/>
      <c r="D90" s="47"/>
      <c r="E90" s="47"/>
      <c r="F90" s="47"/>
      <c r="G90" s="47"/>
      <c r="H90" s="50"/>
      <c r="I90" s="127"/>
      <c r="J90" s="47"/>
      <c r="K90" s="47"/>
      <c r="L90" s="47"/>
      <c r="M90" s="44"/>
      <c r="N90" s="45"/>
      <c r="O90" s="240"/>
      <c r="P90" s="111"/>
      <c r="Q90" s="111"/>
      <c r="R90" s="111"/>
      <c r="S90" s="111"/>
    </row>
    <row r="91" spans="1:19" ht="16.5" thickBot="1">
      <c r="A91" s="281" t="s">
        <v>175</v>
      </c>
      <c r="B91" s="149"/>
      <c r="C91" s="150" t="s">
        <v>20</v>
      </c>
      <c r="D91" s="151"/>
      <c r="E91" s="151"/>
      <c r="F91" s="151"/>
      <c r="G91" s="151"/>
      <c r="H91" s="152"/>
      <c r="I91" s="153"/>
      <c r="J91" s="151"/>
      <c r="K91" s="151"/>
      <c r="L91" s="151"/>
      <c r="M91" s="151"/>
      <c r="N91" s="151"/>
      <c r="O91" s="241"/>
      <c r="P91" s="154"/>
      <c r="Q91" s="154"/>
      <c r="R91" s="154"/>
      <c r="S91" s="282"/>
    </row>
    <row r="92" spans="1:19" ht="51">
      <c r="A92" s="266">
        <v>1</v>
      </c>
      <c r="B92" s="267" t="s">
        <v>20</v>
      </c>
      <c r="C92" s="266" t="s">
        <v>21</v>
      </c>
      <c r="D92" s="268" t="s">
        <v>17</v>
      </c>
      <c r="E92" s="269" t="s">
        <v>19</v>
      </c>
      <c r="F92" s="270">
        <v>300</v>
      </c>
      <c r="G92" s="266" t="s">
        <v>13</v>
      </c>
      <c r="H92" s="271"/>
      <c r="I92" s="272"/>
      <c r="J92" s="273"/>
      <c r="K92" s="274">
        <v>0.08</v>
      </c>
      <c r="L92" s="275">
        <f t="shared" ref="L92:L94" si="18">J92*(1+K92)</f>
        <v>0</v>
      </c>
      <c r="M92" s="276">
        <f>F92*J92</f>
        <v>0</v>
      </c>
      <c r="N92" s="277">
        <f>(M92*K92)+M92</f>
        <v>0</v>
      </c>
      <c r="O92" s="278">
        <v>771.97</v>
      </c>
      <c r="P92" s="279" t="s">
        <v>18</v>
      </c>
      <c r="Q92" s="280">
        <f t="shared" ref="Q92:Q94" si="19">ROUNDDOWN(F92*0.49,0)</f>
        <v>147</v>
      </c>
      <c r="R92" s="276">
        <f t="shared" ref="R92:R94" si="20">($Q92*$J92)+M92</f>
        <v>0</v>
      </c>
      <c r="S92" s="277">
        <f t="shared" ref="S92:S94" si="21">($Q92*L92)+N92</f>
        <v>0</v>
      </c>
    </row>
    <row r="93" spans="1:19" ht="51">
      <c r="A93" s="265">
        <v>2</v>
      </c>
      <c r="B93" s="89" t="s">
        <v>20</v>
      </c>
      <c r="C93" s="7" t="s">
        <v>21</v>
      </c>
      <c r="D93" s="8" t="s">
        <v>32</v>
      </c>
      <c r="E93" s="9" t="s">
        <v>19</v>
      </c>
      <c r="F93" s="79">
        <v>300</v>
      </c>
      <c r="G93" s="29" t="s">
        <v>13</v>
      </c>
      <c r="H93" s="19"/>
      <c r="I93" s="135"/>
      <c r="J93" s="25"/>
      <c r="K93" s="10">
        <v>0.08</v>
      </c>
      <c r="L93" s="239">
        <f t="shared" si="18"/>
        <v>0</v>
      </c>
      <c r="M93" s="259">
        <f>F93*J93</f>
        <v>0</v>
      </c>
      <c r="N93" s="258">
        <f>(M93*K93)+M93</f>
        <v>0</v>
      </c>
      <c r="O93" s="173">
        <v>2315.91</v>
      </c>
      <c r="P93" s="64" t="s">
        <v>18</v>
      </c>
      <c r="Q93" s="167">
        <f t="shared" si="19"/>
        <v>147</v>
      </c>
      <c r="R93" s="259">
        <f t="shared" si="20"/>
        <v>0</v>
      </c>
      <c r="S93" s="258">
        <f t="shared" si="21"/>
        <v>0</v>
      </c>
    </row>
    <row r="94" spans="1:19" ht="51.75" thickBot="1">
      <c r="A94" s="226">
        <v>3</v>
      </c>
      <c r="B94" s="89" t="s">
        <v>20</v>
      </c>
      <c r="C94" s="7" t="s">
        <v>21</v>
      </c>
      <c r="D94" s="8" t="s">
        <v>36</v>
      </c>
      <c r="E94" s="9" t="s">
        <v>19</v>
      </c>
      <c r="F94" s="79">
        <v>50</v>
      </c>
      <c r="G94" s="29" t="s">
        <v>13</v>
      </c>
      <c r="H94" s="19"/>
      <c r="I94" s="135"/>
      <c r="J94" s="25"/>
      <c r="K94" s="10">
        <v>0.08</v>
      </c>
      <c r="L94" s="239">
        <f t="shared" si="18"/>
        <v>0</v>
      </c>
      <c r="M94" s="259">
        <f>F94*J94</f>
        <v>0</v>
      </c>
      <c r="N94" s="258">
        <f>(M94*K94)+M94</f>
        <v>0</v>
      </c>
      <c r="O94" s="173">
        <v>4631.82</v>
      </c>
      <c r="P94" s="64" t="s">
        <v>18</v>
      </c>
      <c r="Q94" s="167">
        <f t="shared" si="19"/>
        <v>24</v>
      </c>
      <c r="R94" s="259">
        <f t="shared" si="20"/>
        <v>0</v>
      </c>
      <c r="S94" s="258">
        <f t="shared" si="21"/>
        <v>0</v>
      </c>
    </row>
    <row r="95" spans="1:19" ht="13.5" thickBot="1">
      <c r="A95" s="223"/>
      <c r="B95" s="82" t="s">
        <v>175</v>
      </c>
      <c r="C95" s="35" t="s">
        <v>25</v>
      </c>
      <c r="D95" s="43"/>
      <c r="E95" s="43"/>
      <c r="F95" s="43"/>
      <c r="G95" s="43"/>
      <c r="H95" s="94"/>
      <c r="I95" s="126"/>
      <c r="J95" s="43"/>
      <c r="K95" s="43"/>
      <c r="L95" s="43"/>
      <c r="M95" s="139">
        <f>SUM(M92:M94)</f>
        <v>0</v>
      </c>
      <c r="N95" s="140">
        <f>SUM(N92:N94)</f>
        <v>0</v>
      </c>
      <c r="O95" s="242"/>
      <c r="P95" s="110"/>
      <c r="Q95" s="110"/>
      <c r="R95" s="169">
        <f t="shared" ref="R95:S95" si="22">SUM(R92:R94)</f>
        <v>0</v>
      </c>
      <c r="S95" s="169">
        <f t="shared" si="22"/>
        <v>0</v>
      </c>
    </row>
    <row r="96" spans="1:19">
      <c r="A96" s="33"/>
      <c r="B96" s="26"/>
      <c r="C96" s="27"/>
      <c r="D96" s="47"/>
      <c r="E96" s="47"/>
      <c r="F96" s="47"/>
      <c r="G96" s="47"/>
      <c r="H96" s="50"/>
      <c r="I96" s="127"/>
      <c r="J96" s="47"/>
      <c r="K96" s="47"/>
      <c r="L96" s="47"/>
      <c r="M96" s="44"/>
      <c r="N96" s="45"/>
      <c r="O96" s="240"/>
      <c r="P96" s="111"/>
      <c r="Q96" s="111"/>
      <c r="R96" s="111"/>
      <c r="S96" s="111"/>
    </row>
    <row r="97" spans="1:19">
      <c r="A97" s="2"/>
      <c r="B97" s="33"/>
      <c r="C97" s="2"/>
      <c r="D97" s="2"/>
      <c r="E97" s="2"/>
      <c r="F97" s="2"/>
      <c r="G97" s="2"/>
      <c r="H97" s="1"/>
      <c r="I97" s="123"/>
      <c r="J97" s="2"/>
      <c r="K97" s="2"/>
      <c r="L97" s="2"/>
      <c r="M97" s="1"/>
      <c r="N97" s="1"/>
      <c r="O97" s="255"/>
      <c r="P97" s="109"/>
      <c r="Q97" s="109"/>
      <c r="R97" s="109"/>
      <c r="S97" s="109"/>
    </row>
    <row r="98" spans="1:19" ht="18">
      <c r="A98" s="98"/>
      <c r="B98" s="99" t="s">
        <v>74</v>
      </c>
      <c r="C98" s="98"/>
      <c r="D98" s="98"/>
      <c r="E98" s="98"/>
      <c r="F98" s="98"/>
      <c r="G98" s="98"/>
      <c r="H98" s="100"/>
      <c r="I98" s="136"/>
      <c r="J98" s="98"/>
      <c r="K98" s="98"/>
      <c r="L98" s="98"/>
      <c r="M98" s="98"/>
      <c r="N98" s="98"/>
      <c r="O98" s="256"/>
      <c r="P98" s="115"/>
      <c r="Q98" s="115"/>
      <c r="R98" s="115"/>
      <c r="S98" s="115"/>
    </row>
    <row r="99" spans="1:19" ht="18">
      <c r="A99" s="101" t="s">
        <v>75</v>
      </c>
      <c r="B99" s="99" t="s">
        <v>76</v>
      </c>
      <c r="C99" s="102"/>
      <c r="D99" s="102"/>
      <c r="E99" s="102"/>
      <c r="F99" s="102"/>
      <c r="G99" s="102"/>
      <c r="H99" s="103"/>
      <c r="I99" s="137"/>
      <c r="J99" s="102"/>
      <c r="K99" s="102"/>
      <c r="L99" s="102"/>
      <c r="M99" s="102"/>
      <c r="N99" s="102"/>
      <c r="O99" s="257"/>
      <c r="P99" s="116"/>
      <c r="Q99" s="116"/>
      <c r="R99" s="116"/>
      <c r="S99" s="116"/>
    </row>
    <row r="100" spans="1:19" ht="18">
      <c r="A100" s="101" t="s">
        <v>153</v>
      </c>
      <c r="B100" s="99" t="s">
        <v>154</v>
      </c>
      <c r="C100" s="102"/>
      <c r="D100" s="102"/>
      <c r="E100" s="102"/>
      <c r="F100" s="102"/>
      <c r="G100" s="102"/>
      <c r="H100" s="103"/>
      <c r="I100" s="137"/>
      <c r="J100" s="102"/>
      <c r="K100" s="102"/>
      <c r="L100" s="102"/>
      <c r="M100" s="102"/>
      <c r="N100" s="102"/>
      <c r="O100" s="257"/>
      <c r="P100" s="116"/>
      <c r="Q100" s="116"/>
      <c r="R100" s="116"/>
      <c r="S100" s="116"/>
    </row>
    <row r="101" spans="1:19" ht="13.5" thickBot="1">
      <c r="A101" s="33"/>
      <c r="B101" s="83"/>
      <c r="C101" s="27"/>
      <c r="D101" s="47"/>
      <c r="E101" s="47"/>
      <c r="F101" s="47"/>
      <c r="G101" s="47"/>
      <c r="H101" s="72"/>
      <c r="I101" s="127"/>
      <c r="J101" s="47"/>
      <c r="K101" s="47"/>
      <c r="L101" s="47"/>
      <c r="M101" s="145"/>
      <c r="N101" s="146"/>
      <c r="O101" s="245"/>
      <c r="P101" s="111"/>
      <c r="Q101" s="111"/>
      <c r="R101" s="59"/>
      <c r="S101" s="59"/>
    </row>
    <row r="102" spans="1:19" ht="15.75">
      <c r="A102" s="224" t="s">
        <v>176</v>
      </c>
      <c r="B102" s="155"/>
      <c r="C102" s="156" t="s">
        <v>104</v>
      </c>
      <c r="D102" s="157"/>
      <c r="E102" s="158" t="s">
        <v>169</v>
      </c>
      <c r="F102" s="157"/>
      <c r="G102" s="157"/>
      <c r="H102" s="159"/>
      <c r="I102" s="160"/>
      <c r="J102" s="157"/>
      <c r="K102" s="157"/>
      <c r="L102" s="157"/>
      <c r="M102" s="161"/>
      <c r="N102" s="161"/>
      <c r="O102" s="244"/>
      <c r="P102" s="161"/>
      <c r="Q102" s="161"/>
      <c r="R102" s="161"/>
      <c r="S102" s="161"/>
    </row>
    <row r="103" spans="1:19" ht="51">
      <c r="A103" s="55">
        <v>1</v>
      </c>
      <c r="B103" s="85" t="s">
        <v>104</v>
      </c>
      <c r="C103" s="175" t="s">
        <v>58</v>
      </c>
      <c r="D103" s="55" t="s">
        <v>168</v>
      </c>
      <c r="E103" s="56" t="s">
        <v>51</v>
      </c>
      <c r="F103" s="104">
        <v>6</v>
      </c>
      <c r="G103" s="29" t="s">
        <v>13</v>
      </c>
      <c r="H103" s="19"/>
      <c r="I103" s="204"/>
      <c r="J103" s="51"/>
      <c r="K103" s="52">
        <v>0.08</v>
      </c>
      <c r="L103" s="239">
        <f>J103*(1+K103)</f>
        <v>0</v>
      </c>
      <c r="M103" s="260">
        <f>F103*J103</f>
        <v>0</v>
      </c>
      <c r="N103" s="258">
        <f>(M103*K103)+M103</f>
        <v>0</v>
      </c>
      <c r="O103" s="173">
        <v>16256.16</v>
      </c>
      <c r="P103" s="176" t="s">
        <v>161</v>
      </c>
      <c r="Q103" s="167">
        <f>ROUNDDOWN(F103*0.49,0)</f>
        <v>2</v>
      </c>
      <c r="R103" s="259">
        <f>($Q103*$J103)+M103</f>
        <v>0</v>
      </c>
      <c r="S103" s="258">
        <f>($Q103*L103)+N103</f>
        <v>0</v>
      </c>
    </row>
    <row r="104" spans="1:19" ht="13.5" thickBot="1">
      <c r="A104" s="225"/>
      <c r="B104" s="91" t="s">
        <v>176</v>
      </c>
      <c r="C104" s="53" t="s">
        <v>25</v>
      </c>
      <c r="D104" s="54"/>
      <c r="E104" s="54"/>
      <c r="F104" s="54"/>
      <c r="G104" s="54"/>
      <c r="H104" s="95"/>
      <c r="I104" s="129"/>
      <c r="J104" s="54"/>
      <c r="K104" s="54"/>
      <c r="L104" s="54"/>
      <c r="M104" s="141">
        <f>SUM(M103:M103)</f>
        <v>0</v>
      </c>
      <c r="N104" s="142">
        <f>SUM(N103:N103)</f>
        <v>0</v>
      </c>
      <c r="O104" s="246"/>
      <c r="P104" s="112"/>
      <c r="Q104" s="112"/>
      <c r="R104" s="170">
        <f t="shared" ref="R104:S104" si="23">SUM(R103)</f>
        <v>0</v>
      </c>
      <c r="S104" s="170">
        <f t="shared" si="23"/>
        <v>0</v>
      </c>
    </row>
    <row r="114" spans="15:15" ht="15">
      <c r="O114" s="264" t="s">
        <v>188</v>
      </c>
    </row>
  </sheetData>
  <autoFilter ref="B1:S106"/>
  <phoneticPr fontId="29" type="noConversion"/>
  <conditionalFormatting sqref="I10">
    <cfRule type="duplicateValues" dxfId="13" priority="5"/>
  </conditionalFormatting>
  <conditionalFormatting sqref="I44:I45">
    <cfRule type="duplicateValues" dxfId="12" priority="4"/>
  </conditionalFormatting>
  <conditionalFormatting sqref="I59">
    <cfRule type="duplicateValues" dxfId="11" priority="2"/>
  </conditionalFormatting>
  <conditionalFormatting sqref="I67:I69">
    <cfRule type="duplicateValues" dxfId="10" priority="10"/>
  </conditionalFormatting>
  <conditionalFormatting sqref="I101">
    <cfRule type="duplicateValues" dxfId="9" priority="529"/>
  </conditionalFormatting>
  <conditionalFormatting sqref="I103">
    <cfRule type="duplicateValues" dxfId="8" priority="1"/>
  </conditionalFormatting>
  <conditionalFormatting sqref="I111:I1048576 I35:I36 I1:I9 I70:I100 I46:I58 I12:I33 I60:I66 I102 I104:I106 I38:I43">
    <cfRule type="duplicateValues" dxfId="7" priority="516"/>
  </conditionalFormatting>
  <printOptions horizontalCentered="1"/>
  <pageMargins left="0.23622047244094491" right="0.23622047244094491" top="0.74803149606299213" bottom="0.74803149606299213" header="0.31496062992125984" footer="0.31496062992125984"/>
  <pageSetup paperSize="9" scale="53" firstPageNumber="0" fitToHeight="0" orientation="landscape" blackAndWhite="1" r:id="rId1"/>
  <headerFooter alignWithMargins="0">
    <oddHeader>&amp;LSprawa nr 22/2025&amp;C&amp;12FORMULARZ CENOWY&amp;RZałącznik nr 2 do SWZ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92D050"/>
    <pageSetUpPr fitToPage="1"/>
  </sheetPr>
  <dimension ref="A1:S22"/>
  <sheetViews>
    <sheetView showGridLines="0" view="pageLayout" topLeftCell="C1" zoomScale="90" zoomScaleNormal="90" zoomScaleSheetLayoutView="75" zoomScalePageLayoutView="90" workbookViewId="0">
      <selection activeCell="N6" sqref="N6"/>
    </sheetView>
  </sheetViews>
  <sheetFormatPr defaultColWidth="9.140625" defaultRowHeight="12.75"/>
  <cols>
    <col min="1" max="1" width="7.140625" customWidth="1"/>
    <col min="2" max="2" width="14.7109375" customWidth="1"/>
    <col min="3" max="3" width="12.140625" bestFit="1" customWidth="1"/>
    <col min="4" max="5" width="10.42578125" customWidth="1"/>
    <col min="6" max="6" width="16.7109375" style="144" customWidth="1"/>
    <col min="7" max="7" width="10.5703125" style="133" customWidth="1"/>
    <col min="8" max="8" width="12" customWidth="1"/>
    <col min="9" max="9" width="14.42578125" customWidth="1"/>
    <col min="10" max="10" width="11.5703125" customWidth="1"/>
    <col min="11" max="11" width="7.85546875" customWidth="1"/>
    <col min="12" max="12" width="16.28515625" customWidth="1"/>
    <col min="13" max="13" width="15.7109375" style="118" customWidth="1"/>
    <col min="14" max="14" width="16.7109375" style="114" customWidth="1"/>
    <col min="15" max="18" width="21.28515625" customWidth="1"/>
    <col min="19" max="19" width="18" customWidth="1"/>
  </cols>
  <sheetData>
    <row r="1" spans="1:19" s="163" customFormat="1" ht="18">
      <c r="B1" s="65" t="s">
        <v>160</v>
      </c>
      <c r="H1" s="171"/>
      <c r="I1" s="164"/>
      <c r="J1" s="164"/>
      <c r="K1" s="164"/>
      <c r="Q1" s="165"/>
      <c r="R1" s="166"/>
    </row>
    <row r="2" spans="1:19" ht="127.5">
      <c r="A2" s="38" t="s">
        <v>0</v>
      </c>
      <c r="B2" s="81" t="s">
        <v>1</v>
      </c>
      <c r="C2" s="17" t="s">
        <v>2</v>
      </c>
      <c r="D2" s="38" t="s">
        <v>3</v>
      </c>
      <c r="E2" s="38" t="s">
        <v>4</v>
      </c>
      <c r="F2" s="15" t="s">
        <v>156</v>
      </c>
      <c r="G2" s="17" t="s">
        <v>5</v>
      </c>
      <c r="H2" s="138" t="s">
        <v>116</v>
      </c>
      <c r="I2" s="124" t="s">
        <v>6</v>
      </c>
      <c r="J2" s="39" t="s">
        <v>7</v>
      </c>
      <c r="K2" s="40" t="s">
        <v>8</v>
      </c>
      <c r="L2" s="39" t="s">
        <v>9</v>
      </c>
      <c r="M2" s="39" t="s">
        <v>10</v>
      </c>
      <c r="N2" s="41" t="s">
        <v>11</v>
      </c>
      <c r="O2" s="117" t="s">
        <v>97</v>
      </c>
      <c r="P2" s="42" t="s">
        <v>12</v>
      </c>
      <c r="Q2" s="42" t="s">
        <v>157</v>
      </c>
      <c r="R2" s="39" t="s">
        <v>158</v>
      </c>
      <c r="S2" s="39" t="s">
        <v>159</v>
      </c>
    </row>
    <row r="3" spans="1:19">
      <c r="A3" s="38" t="s">
        <v>80</v>
      </c>
      <c r="B3" s="38" t="s">
        <v>81</v>
      </c>
      <c r="C3" s="38" t="s">
        <v>82</v>
      </c>
      <c r="D3" s="38" t="s">
        <v>83</v>
      </c>
      <c r="E3" s="38" t="s">
        <v>84</v>
      </c>
      <c r="F3" s="38" t="s">
        <v>85</v>
      </c>
      <c r="G3" s="38" t="s">
        <v>86</v>
      </c>
      <c r="H3" s="38" t="s">
        <v>87</v>
      </c>
      <c r="I3" s="124" t="s">
        <v>88</v>
      </c>
      <c r="J3" s="38" t="s">
        <v>89</v>
      </c>
      <c r="K3" s="38" t="s">
        <v>90</v>
      </c>
      <c r="L3" s="38" t="s">
        <v>91</v>
      </c>
      <c r="M3" s="38" t="s">
        <v>92</v>
      </c>
      <c r="N3" s="38" t="s">
        <v>93</v>
      </c>
      <c r="O3" s="38" t="s">
        <v>94</v>
      </c>
      <c r="P3" s="38" t="s">
        <v>95</v>
      </c>
      <c r="Q3" s="38" t="s">
        <v>96</v>
      </c>
      <c r="R3" s="38" t="s">
        <v>115</v>
      </c>
      <c r="S3" s="38" t="s">
        <v>162</v>
      </c>
    </row>
    <row r="4" spans="1:19" ht="13.5" thickBot="1">
      <c r="B4" s="88"/>
      <c r="F4"/>
      <c r="G4"/>
      <c r="H4" s="144"/>
      <c r="I4" s="133"/>
      <c r="M4"/>
      <c r="N4"/>
      <c r="O4" s="118"/>
      <c r="P4" s="114"/>
    </row>
    <row r="5" spans="1:19" ht="16.5" thickBot="1">
      <c r="A5" s="227" t="s">
        <v>177</v>
      </c>
      <c r="B5" s="206"/>
      <c r="C5" s="207" t="s">
        <v>114</v>
      </c>
      <c r="D5" s="206"/>
      <c r="E5" s="206"/>
      <c r="F5" s="206"/>
      <c r="G5" s="206"/>
      <c r="H5" s="206"/>
      <c r="I5" s="206"/>
      <c r="J5" s="206"/>
      <c r="K5" s="206"/>
      <c r="L5" s="206"/>
      <c r="M5" s="206"/>
      <c r="N5" s="206"/>
      <c r="O5" s="206"/>
      <c r="P5" s="206"/>
      <c r="Q5" s="161"/>
      <c r="R5" s="161"/>
      <c r="S5" s="161"/>
    </row>
    <row r="6" spans="1:19" s="14" customFormat="1" ht="117" customHeight="1">
      <c r="A6" s="283">
        <v>1</v>
      </c>
      <c r="B6" s="143" t="s">
        <v>114</v>
      </c>
      <c r="C6" s="5" t="s">
        <v>24</v>
      </c>
      <c r="D6" s="5" t="s">
        <v>64</v>
      </c>
      <c r="E6" s="11" t="s">
        <v>63</v>
      </c>
      <c r="F6" s="168">
        <v>400</v>
      </c>
      <c r="G6" s="28" t="s">
        <v>14</v>
      </c>
      <c r="H6" s="162"/>
      <c r="I6" s="12"/>
      <c r="J6" s="13"/>
      <c r="K6" s="4">
        <v>0.08</v>
      </c>
      <c r="L6" s="261">
        <f>J6*(1+K6)</f>
        <v>0</v>
      </c>
      <c r="M6" s="262">
        <f>J6*F6</f>
        <v>0</v>
      </c>
      <c r="N6" s="262">
        <f>(M6*K6)+M6</f>
        <v>0</v>
      </c>
      <c r="O6" s="263">
        <v>686.88</v>
      </c>
      <c r="P6" s="234" t="s">
        <v>184</v>
      </c>
      <c r="Q6" s="168">
        <f>ROUNDDOWN(F6*0.49,0)</f>
        <v>196</v>
      </c>
      <c r="R6" s="22">
        <f>($Q6*$J6)+M6</f>
        <v>0</v>
      </c>
      <c r="S6" s="23">
        <f>($Q6*L6)+N6</f>
        <v>0</v>
      </c>
    </row>
    <row r="7" spans="1:19" s="14" customFormat="1" ht="117" customHeight="1">
      <c r="A7" s="284">
        <v>2</v>
      </c>
      <c r="B7" s="143" t="s">
        <v>114</v>
      </c>
      <c r="C7" s="5" t="s">
        <v>24</v>
      </c>
      <c r="D7" s="5" t="s">
        <v>185</v>
      </c>
      <c r="E7" s="11" t="s">
        <v>63</v>
      </c>
      <c r="F7" s="168">
        <v>60</v>
      </c>
      <c r="G7" s="28" t="s">
        <v>14</v>
      </c>
      <c r="H7" s="162"/>
      <c r="I7" s="12"/>
      <c r="J7" s="13"/>
      <c r="K7" s="4">
        <v>0.08</v>
      </c>
      <c r="L7" s="261">
        <f t="shared" ref="L7:L9" si="0">J7*(1+K7)</f>
        <v>0</v>
      </c>
      <c r="M7" s="262">
        <f t="shared" ref="M7:M9" si="1">J7*F7</f>
        <v>0</v>
      </c>
      <c r="N7" s="262">
        <f t="shared" ref="N7:N9" si="2">(M7*K7)+M7</f>
        <v>0</v>
      </c>
      <c r="O7" s="263">
        <v>1030.32</v>
      </c>
      <c r="P7" s="233" t="s">
        <v>183</v>
      </c>
      <c r="Q7" s="168">
        <f t="shared" ref="Q7:Q9" si="3">ROUNDDOWN(F7*0.49,0)</f>
        <v>29</v>
      </c>
      <c r="R7" s="22">
        <f>($Q7*$J7)+M7</f>
        <v>0</v>
      </c>
      <c r="S7" s="23">
        <f>($Q7*L7)+N7</f>
        <v>0</v>
      </c>
    </row>
    <row r="8" spans="1:19" s="14" customFormat="1" ht="117" customHeight="1">
      <c r="A8" s="284">
        <v>3</v>
      </c>
      <c r="B8" s="143" t="s">
        <v>114</v>
      </c>
      <c r="C8" s="5" t="s">
        <v>24</v>
      </c>
      <c r="D8" s="5" t="s">
        <v>186</v>
      </c>
      <c r="E8" s="11" t="s">
        <v>63</v>
      </c>
      <c r="F8" s="168">
        <v>420</v>
      </c>
      <c r="G8" s="28" t="s">
        <v>14</v>
      </c>
      <c r="H8" s="162"/>
      <c r="I8" s="16"/>
      <c r="J8" s="13"/>
      <c r="K8" s="4">
        <v>0.08</v>
      </c>
      <c r="L8" s="261">
        <f t="shared" si="0"/>
        <v>0</v>
      </c>
      <c r="M8" s="262">
        <f t="shared" si="1"/>
        <v>0</v>
      </c>
      <c r="N8" s="262">
        <f t="shared" si="2"/>
        <v>0</v>
      </c>
      <c r="O8" s="263">
        <v>1717.2</v>
      </c>
      <c r="P8" s="235" t="s">
        <v>183</v>
      </c>
      <c r="Q8" s="168">
        <f t="shared" si="3"/>
        <v>205</v>
      </c>
      <c r="R8" s="22">
        <f>($Q8*$J8)+M8</f>
        <v>0</v>
      </c>
      <c r="S8" s="23">
        <f>($Q8*L8)+N8</f>
        <v>0</v>
      </c>
    </row>
    <row r="9" spans="1:19" s="14" customFormat="1" ht="117" customHeight="1" thickBot="1">
      <c r="A9" s="285">
        <v>4</v>
      </c>
      <c r="B9" s="143" t="s">
        <v>114</v>
      </c>
      <c r="C9" s="5" t="s">
        <v>24</v>
      </c>
      <c r="D9" s="5" t="s">
        <v>187</v>
      </c>
      <c r="E9" s="11" t="s">
        <v>63</v>
      </c>
      <c r="F9" s="168">
        <v>160</v>
      </c>
      <c r="G9" s="28" t="s">
        <v>14</v>
      </c>
      <c r="H9" s="162"/>
      <c r="I9" s="12"/>
      <c r="J9" s="13"/>
      <c r="K9" s="4">
        <v>0.08</v>
      </c>
      <c r="L9" s="261">
        <f t="shared" si="0"/>
        <v>0</v>
      </c>
      <c r="M9" s="262">
        <f t="shared" si="1"/>
        <v>0</v>
      </c>
      <c r="N9" s="262">
        <f t="shared" si="2"/>
        <v>0</v>
      </c>
      <c r="O9" s="263">
        <v>343.44</v>
      </c>
      <c r="P9" s="236" t="s">
        <v>184</v>
      </c>
      <c r="Q9" s="168">
        <f t="shared" si="3"/>
        <v>78</v>
      </c>
      <c r="R9" s="22">
        <f>($Q9*$J9)+M9</f>
        <v>0</v>
      </c>
      <c r="S9" s="23">
        <f>($Q9*L9)+N9</f>
        <v>0</v>
      </c>
    </row>
    <row r="10" spans="1:19" ht="13.5" thickBot="1">
      <c r="A10" s="34"/>
      <c r="B10" s="177" t="s">
        <v>177</v>
      </c>
      <c r="C10" s="178" t="s">
        <v>25</v>
      </c>
      <c r="D10" s="179"/>
      <c r="E10" s="180"/>
      <c r="F10" s="181"/>
      <c r="G10" s="182"/>
      <c r="H10" s="182"/>
      <c r="I10" s="183"/>
      <c r="J10" s="184"/>
      <c r="K10" s="185"/>
      <c r="L10" s="186"/>
      <c r="M10" s="187">
        <f>SUM(M6:M9)</f>
        <v>0</v>
      </c>
      <c r="N10" s="188">
        <f>SUM(N6:N9)</f>
        <v>0</v>
      </c>
      <c r="O10" s="189"/>
      <c r="P10" s="189"/>
      <c r="Q10" s="189"/>
      <c r="R10" s="190">
        <f>SUM(R6:R9)</f>
        <v>0</v>
      </c>
      <c r="S10" s="191">
        <f>SUM(S6:S9)</f>
        <v>0</v>
      </c>
    </row>
    <row r="22" spans="17:17" ht="15">
      <c r="Q22" s="264" t="s">
        <v>188</v>
      </c>
    </row>
  </sheetData>
  <phoneticPr fontId="29" type="noConversion"/>
  <conditionalFormatting sqref="H6:H9">
    <cfRule type="duplicateValues" dxfId="6" priority="336"/>
  </conditionalFormatting>
  <conditionalFormatting sqref="I2">
    <cfRule type="duplicateValues" dxfId="5" priority="116"/>
  </conditionalFormatting>
  <conditionalFormatting sqref="I4 G11:G1048576">
    <cfRule type="duplicateValues" dxfId="4" priority="224"/>
  </conditionalFormatting>
  <conditionalFormatting sqref="I6:I9">
    <cfRule type="duplicateValues" dxfId="3" priority="335"/>
  </conditionalFormatting>
  <conditionalFormatting sqref="I10 I5">
    <cfRule type="duplicateValues" dxfId="2" priority="33"/>
  </conditionalFormatting>
  <conditionalFormatting sqref="I1:K1">
    <cfRule type="duplicateValues" dxfId="1" priority="122"/>
  </conditionalFormatting>
  <conditionalFormatting sqref="O10:Q10">
    <cfRule type="duplicateValues" dxfId="0" priority="32"/>
  </conditionalFormatting>
  <printOptions horizontalCentered="1"/>
  <pageMargins left="0.35433070866141736" right="7.874015748031496E-2" top="0.51181102362204722" bottom="0.39370078740157483" header="0.11811023622047245" footer="0.11811023622047245"/>
  <pageSetup paperSize="9" scale="51" firstPageNumber="0" fitToHeight="0" orientation="landscape" blackAndWhite="1" r:id="rId1"/>
  <headerFooter alignWithMargins="0">
    <oddHeader>&amp;LSprawa nr 22/2025&amp;C&amp;12FORMULARZ CENOWY&amp;RZałącznik nr 2 do SWZ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2</vt:i4>
      </vt:variant>
    </vt:vector>
  </HeadingPairs>
  <TitlesOfParts>
    <vt:vector size="4" baseType="lpstr">
      <vt:lpstr>SZPL   </vt:lpstr>
      <vt:lpstr>SZPCH   </vt:lpstr>
      <vt:lpstr>'SZPCH   '!Print_Area</vt:lpstr>
      <vt:lpstr>'SZPL   '!Print_Area</vt:lpstr>
    </vt:vector>
  </TitlesOfParts>
  <Company>10 Wojskowy Szpital Kliniczny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2025-03-03T07:44:52Z</cp:lastPrinted>
  <dcterms:created xsi:type="dcterms:W3CDTF">2020-08-21T12:40:28Z</dcterms:created>
  <dcterms:modified xsi:type="dcterms:W3CDTF">2025-03-11T06:40:13Z</dcterms:modified>
</cp:coreProperties>
</file>