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20" yWindow="-120" windowWidth="29040" windowHeight="16440"/>
  </bookViews>
  <sheets>
    <sheet name="Arkusz1" sheetId="1" r:id="rId1"/>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67" i="1"/>
  <c r="J261"/>
  <c r="K261" s="1"/>
  <c r="I261"/>
  <c r="I260"/>
  <c r="I234"/>
  <c r="I235"/>
  <c r="I233"/>
  <c r="I225"/>
  <c r="I226"/>
  <c r="I227"/>
  <c r="I228"/>
  <c r="I229"/>
  <c r="I230"/>
  <c r="I224"/>
  <c r="I220"/>
  <c r="I221"/>
  <c r="I219"/>
  <c r="J215"/>
  <c r="K215" s="1"/>
  <c r="J216"/>
  <c r="K216" s="1"/>
  <c r="I215"/>
  <c r="I216"/>
  <c r="I214"/>
  <c r="I211"/>
  <c r="I208"/>
  <c r="I205"/>
  <c r="I201"/>
  <c r="I202"/>
  <c r="I200"/>
  <c r="I196"/>
  <c r="I197"/>
  <c r="I195"/>
  <c r="I136"/>
  <c r="I133"/>
  <c r="I123"/>
  <c r="I122"/>
  <c r="I257"/>
  <c r="I264"/>
  <c r="J271"/>
  <c r="K271" s="1"/>
  <c r="J270"/>
  <c r="K270" s="1"/>
  <c r="I271"/>
  <c r="I270"/>
  <c r="I186"/>
  <c r="I187"/>
  <c r="I188"/>
  <c r="I189"/>
  <c r="I190"/>
  <c r="I191"/>
  <c r="I192"/>
  <c r="I185"/>
  <c r="I175"/>
  <c r="I176"/>
  <c r="I177"/>
  <c r="I178"/>
  <c r="I179"/>
  <c r="I180"/>
  <c r="I181"/>
  <c r="I182"/>
  <c r="I174"/>
  <c r="I239"/>
  <c r="I240"/>
  <c r="I241"/>
  <c r="I242"/>
  <c r="I243"/>
  <c r="I244"/>
  <c r="I245"/>
  <c r="I246"/>
  <c r="I247"/>
  <c r="I248"/>
  <c r="I249"/>
  <c r="I250"/>
  <c r="I251"/>
  <c r="I252"/>
  <c r="I253"/>
  <c r="I254"/>
  <c r="I238"/>
  <c r="I314"/>
  <c r="I309"/>
  <c r="I308"/>
  <c r="I307"/>
  <c r="I296"/>
  <c r="I283"/>
  <c r="I274"/>
  <c r="I163"/>
  <c r="I164"/>
  <c r="I165"/>
  <c r="I166"/>
  <c r="I167"/>
  <c r="I168"/>
  <c r="I169"/>
  <c r="I170"/>
  <c r="I171"/>
  <c r="I158"/>
  <c r="I159"/>
  <c r="I162"/>
  <c r="I157"/>
  <c r="I152"/>
  <c r="I153"/>
  <c r="I154"/>
  <c r="I151"/>
  <c r="I144"/>
  <c r="I145"/>
  <c r="I146"/>
  <c r="I147"/>
  <c r="I148"/>
  <c r="I143"/>
  <c r="I140"/>
  <c r="I139"/>
  <c r="I127"/>
  <c r="I130"/>
  <c r="I126"/>
  <c r="I112"/>
  <c r="I113"/>
  <c r="I114"/>
  <c r="I115"/>
  <c r="I116"/>
  <c r="I117"/>
  <c r="I118"/>
  <c r="I119"/>
  <c r="I111"/>
  <c r="I97"/>
  <c r="I98"/>
  <c r="I99"/>
  <c r="I100"/>
  <c r="I101"/>
  <c r="I102"/>
  <c r="I103"/>
  <c r="I104"/>
  <c r="I105"/>
  <c r="I106"/>
  <c r="I107"/>
  <c r="I96"/>
  <c r="I93"/>
  <c r="I84"/>
  <c r="I85"/>
  <c r="I86"/>
  <c r="I87"/>
  <c r="I88"/>
  <c r="I89"/>
  <c r="I90"/>
  <c r="I83"/>
  <c r="I80"/>
  <c r="I79"/>
  <c r="I73"/>
  <c r="I74"/>
  <c r="I75"/>
  <c r="I76"/>
  <c r="I72"/>
  <c r="I69"/>
  <c r="I68"/>
  <c r="I67"/>
  <c r="I63"/>
  <c r="I64"/>
  <c r="I62"/>
  <c r="I59"/>
  <c r="I56"/>
  <c r="I55"/>
  <c r="I52"/>
  <c r="I49"/>
  <c r="I42"/>
  <c r="I43"/>
  <c r="I44"/>
  <c r="I45"/>
  <c r="I46"/>
  <c r="I41"/>
  <c r="I35"/>
  <c r="I36"/>
  <c r="I37"/>
  <c r="I38"/>
  <c r="I34"/>
  <c r="I30"/>
  <c r="I31"/>
  <c r="I29"/>
  <c r="I22"/>
  <c r="I23"/>
  <c r="I24"/>
  <c r="I25"/>
  <c r="I26"/>
  <c r="I21"/>
  <c r="I18"/>
  <c r="I17"/>
  <c r="I9"/>
  <c r="I10"/>
  <c r="I11"/>
  <c r="I12"/>
  <c r="I13"/>
  <c r="I14"/>
  <c r="I8"/>
  <c r="I5"/>
  <c r="I4"/>
  <c r="J30"/>
  <c r="K30" s="1"/>
  <c r="J31"/>
  <c r="K31" s="1"/>
  <c r="J90"/>
  <c r="K90" s="1"/>
  <c r="J89"/>
  <c r="K89" s="1"/>
  <c r="J220"/>
  <c r="K220" s="1"/>
  <c r="J221"/>
  <c r="K221" s="1"/>
  <c r="J182"/>
  <c r="K182" s="1"/>
  <c r="J14"/>
  <c r="K14" s="1"/>
  <c r="J257"/>
  <c r="J152"/>
  <c r="K152" s="1"/>
  <c r="J153"/>
  <c r="K153" s="1"/>
  <c r="J154"/>
  <c r="K154" s="1"/>
  <c r="J151"/>
  <c r="K151" s="1"/>
  <c r="J163"/>
  <c r="K163" s="1"/>
  <c r="J164"/>
  <c r="K164" s="1"/>
  <c r="J165"/>
  <c r="K165" s="1"/>
  <c r="J166"/>
  <c r="K166" s="1"/>
  <c r="J167"/>
  <c r="K167" s="1"/>
  <c r="J168"/>
  <c r="K168" s="1"/>
  <c r="J169"/>
  <c r="K169" s="1"/>
  <c r="J170"/>
  <c r="K170" s="1"/>
  <c r="J171"/>
  <c r="K171" s="1"/>
  <c r="J192"/>
  <c r="K192" s="1"/>
  <c r="J178"/>
  <c r="K178" s="1"/>
  <c r="J258" l="1"/>
  <c r="K257"/>
  <c r="K258" s="1"/>
  <c r="J272"/>
  <c r="K272"/>
  <c r="J155"/>
  <c r="K155"/>
  <c r="J254"/>
  <c r="K254" s="1"/>
  <c r="J253"/>
  <c r="K253" s="1"/>
  <c r="J42"/>
  <c r="K42" s="1"/>
  <c r="J43"/>
  <c r="K43" s="1"/>
  <c r="J44"/>
  <c r="K44" s="1"/>
  <c r="J45"/>
  <c r="K45" s="1"/>
  <c r="J46"/>
  <c r="K46" s="1"/>
  <c r="J314"/>
  <c r="K314" s="1"/>
  <c r="J309"/>
  <c r="K309" s="1"/>
  <c r="J308"/>
  <c r="K308" s="1"/>
  <c r="J307"/>
  <c r="K307" s="1"/>
  <c r="J296"/>
  <c r="K296" s="1"/>
  <c r="J283"/>
  <c r="K283" s="1"/>
  <c r="J274"/>
  <c r="K274" s="1"/>
  <c r="J267"/>
  <c r="J264"/>
  <c r="J260"/>
  <c r="J252"/>
  <c r="K252" s="1"/>
  <c r="J251"/>
  <c r="K251" s="1"/>
  <c r="J250"/>
  <c r="K250" s="1"/>
  <c r="J249"/>
  <c r="K249" s="1"/>
  <c r="J248"/>
  <c r="K248" s="1"/>
  <c r="J247"/>
  <c r="K247" s="1"/>
  <c r="J246"/>
  <c r="K246" s="1"/>
  <c r="J245"/>
  <c r="K245" s="1"/>
  <c r="J244"/>
  <c r="K244" s="1"/>
  <c r="J243"/>
  <c r="K243" s="1"/>
  <c r="J242"/>
  <c r="K242" s="1"/>
  <c r="J241"/>
  <c r="K241" s="1"/>
  <c r="J240"/>
  <c r="K240" s="1"/>
  <c r="J239"/>
  <c r="K239" s="1"/>
  <c r="J238"/>
  <c r="K238" s="1"/>
  <c r="J235"/>
  <c r="K235" s="1"/>
  <c r="J234"/>
  <c r="K234" s="1"/>
  <c r="J233"/>
  <c r="K233" s="1"/>
  <c r="J230"/>
  <c r="K230" s="1"/>
  <c r="J229"/>
  <c r="K229" s="1"/>
  <c r="J228"/>
  <c r="K228" s="1"/>
  <c r="J227"/>
  <c r="K227" s="1"/>
  <c r="J226"/>
  <c r="K226" s="1"/>
  <c r="J225"/>
  <c r="K225" s="1"/>
  <c r="J224"/>
  <c r="K224" s="1"/>
  <c r="J219"/>
  <c r="J214"/>
  <c r="K214" s="1"/>
  <c r="J211"/>
  <c r="J208"/>
  <c r="J205"/>
  <c r="J202"/>
  <c r="K202" s="1"/>
  <c r="J201"/>
  <c r="K201" s="1"/>
  <c r="J200"/>
  <c r="K200" s="1"/>
  <c r="J197"/>
  <c r="K197" s="1"/>
  <c r="J196"/>
  <c r="K196" s="1"/>
  <c r="J195"/>
  <c r="K195" s="1"/>
  <c r="J191"/>
  <c r="K191" s="1"/>
  <c r="J190"/>
  <c r="K190" s="1"/>
  <c r="J189"/>
  <c r="K189" s="1"/>
  <c r="J188"/>
  <c r="K188" s="1"/>
  <c r="J187"/>
  <c r="K187" s="1"/>
  <c r="J186"/>
  <c r="K186" s="1"/>
  <c r="J185"/>
  <c r="K185" s="1"/>
  <c r="J181"/>
  <c r="K181" s="1"/>
  <c r="J180"/>
  <c r="K180" s="1"/>
  <c r="J179"/>
  <c r="K179" s="1"/>
  <c r="J177"/>
  <c r="K177" s="1"/>
  <c r="J176"/>
  <c r="K176" s="1"/>
  <c r="J175"/>
  <c r="K175" s="1"/>
  <c r="J174"/>
  <c r="K174" s="1"/>
  <c r="J162"/>
  <c r="K162" s="1"/>
  <c r="J159"/>
  <c r="K159" s="1"/>
  <c r="J158"/>
  <c r="K158" s="1"/>
  <c r="J157"/>
  <c r="K157" s="1"/>
  <c r="J148"/>
  <c r="K148" s="1"/>
  <c r="J147"/>
  <c r="K147" s="1"/>
  <c r="J146"/>
  <c r="K146" s="1"/>
  <c r="J145"/>
  <c r="K145" s="1"/>
  <c r="J144"/>
  <c r="K144" s="1"/>
  <c r="J143"/>
  <c r="K143" s="1"/>
  <c r="J140"/>
  <c r="K140" s="1"/>
  <c r="J139"/>
  <c r="K139" s="1"/>
  <c r="J136"/>
  <c r="J133"/>
  <c r="K133" s="1"/>
  <c r="J130"/>
  <c r="J127"/>
  <c r="K127" s="1"/>
  <c r="J126"/>
  <c r="K126" s="1"/>
  <c r="J123"/>
  <c r="K123" s="1"/>
  <c r="J122"/>
  <c r="K122" s="1"/>
  <c r="J119"/>
  <c r="K119" s="1"/>
  <c r="J118"/>
  <c r="K118" s="1"/>
  <c r="J117"/>
  <c r="K117" s="1"/>
  <c r="J116"/>
  <c r="K116" s="1"/>
  <c r="J115"/>
  <c r="K115" s="1"/>
  <c r="J114"/>
  <c r="K114" s="1"/>
  <c r="J113"/>
  <c r="K113" s="1"/>
  <c r="J112"/>
  <c r="K112" s="1"/>
  <c r="J111"/>
  <c r="K111" s="1"/>
  <c r="J107"/>
  <c r="K107" s="1"/>
  <c r="J106"/>
  <c r="K106" s="1"/>
  <c r="J105"/>
  <c r="K105" s="1"/>
  <c r="J104"/>
  <c r="K104" s="1"/>
  <c r="J103"/>
  <c r="K103" s="1"/>
  <c r="J102"/>
  <c r="K102" s="1"/>
  <c r="J101"/>
  <c r="K101" s="1"/>
  <c r="J100"/>
  <c r="K100" s="1"/>
  <c r="J99"/>
  <c r="K99" s="1"/>
  <c r="J98"/>
  <c r="K98" s="1"/>
  <c r="J97"/>
  <c r="K97" s="1"/>
  <c r="J96"/>
  <c r="K96" s="1"/>
  <c r="J93"/>
  <c r="J88"/>
  <c r="K88" s="1"/>
  <c r="J87"/>
  <c r="K87" s="1"/>
  <c r="J86"/>
  <c r="K86" s="1"/>
  <c r="J85"/>
  <c r="K85" s="1"/>
  <c r="J84"/>
  <c r="K84" s="1"/>
  <c r="J83"/>
  <c r="K83" s="1"/>
  <c r="J80"/>
  <c r="K80" s="1"/>
  <c r="J79"/>
  <c r="K79" s="1"/>
  <c r="J76"/>
  <c r="K76" s="1"/>
  <c r="J75"/>
  <c r="K75" s="1"/>
  <c r="J74"/>
  <c r="K74" s="1"/>
  <c r="J73"/>
  <c r="K73" s="1"/>
  <c r="J72"/>
  <c r="K72" s="1"/>
  <c r="J69"/>
  <c r="K69" s="1"/>
  <c r="J68"/>
  <c r="K68" s="1"/>
  <c r="J67"/>
  <c r="K67" s="1"/>
  <c r="J64"/>
  <c r="K64" s="1"/>
  <c r="J63"/>
  <c r="K63" s="1"/>
  <c r="J62"/>
  <c r="K62" s="1"/>
  <c r="J59"/>
  <c r="J56"/>
  <c r="K56" s="1"/>
  <c r="J55"/>
  <c r="K55" s="1"/>
  <c r="J52"/>
  <c r="J49"/>
  <c r="J41"/>
  <c r="K41" s="1"/>
  <c r="J38"/>
  <c r="K38" s="1"/>
  <c r="J37"/>
  <c r="K37" s="1"/>
  <c r="J36"/>
  <c r="K36" s="1"/>
  <c r="J35"/>
  <c r="K35" s="1"/>
  <c r="J34"/>
  <c r="K34" s="1"/>
  <c r="J29"/>
  <c r="J26"/>
  <c r="K26" s="1"/>
  <c r="J25"/>
  <c r="K25" s="1"/>
  <c r="J24"/>
  <c r="K24" s="1"/>
  <c r="J23"/>
  <c r="K23" s="1"/>
  <c r="J22"/>
  <c r="K22" s="1"/>
  <c r="J21"/>
  <c r="K21" s="1"/>
  <c r="J18"/>
  <c r="K18" s="1"/>
  <c r="J17"/>
  <c r="K17" s="1"/>
  <c r="J13"/>
  <c r="K13" s="1"/>
  <c r="J12"/>
  <c r="K12" s="1"/>
  <c r="J11"/>
  <c r="K11" s="1"/>
  <c r="J10"/>
  <c r="K10" s="1"/>
  <c r="J9"/>
  <c r="K9" s="1"/>
  <c r="J8"/>
  <c r="K8" s="1"/>
  <c r="J5"/>
  <c r="K5" s="1"/>
  <c r="J4"/>
  <c r="K4" s="1"/>
  <c r="J137" l="1"/>
  <c r="K136"/>
  <c r="K137" s="1"/>
  <c r="J53"/>
  <c r="K52"/>
  <c r="K53" s="1"/>
  <c r="J50"/>
  <c r="K49"/>
  <c r="K50" s="1"/>
  <c r="J206"/>
  <c r="K205"/>
  <c r="K206" s="1"/>
  <c r="J265"/>
  <c r="K264"/>
  <c r="K265" s="1"/>
  <c r="J32"/>
  <c r="K29"/>
  <c r="K32" s="1"/>
  <c r="J268"/>
  <c r="K267"/>
  <c r="K268" s="1"/>
  <c r="J222"/>
  <c r="K219"/>
  <c r="K222" s="1"/>
  <c r="J94"/>
  <c r="K93"/>
  <c r="K94" s="1"/>
  <c r="J209"/>
  <c r="K208"/>
  <c r="K209" s="1"/>
  <c r="J262"/>
  <c r="K260"/>
  <c r="K262" s="1"/>
  <c r="J212"/>
  <c r="K211"/>
  <c r="K212" s="1"/>
  <c r="J60"/>
  <c r="K59"/>
  <c r="K60" s="1"/>
  <c r="J131"/>
  <c r="K130"/>
  <c r="K131" s="1"/>
  <c r="J47"/>
  <c r="K47"/>
  <c r="K141"/>
  <c r="J141"/>
  <c r="J91"/>
  <c r="K91"/>
  <c r="K183"/>
  <c r="J183"/>
  <c r="J15"/>
  <c r="K15"/>
  <c r="J193"/>
  <c r="K193" s="1"/>
  <c r="K255"/>
  <c r="J255"/>
  <c r="J81"/>
  <c r="J321"/>
  <c r="K321" s="1"/>
  <c r="K198"/>
  <c r="J198"/>
  <c r="J217"/>
  <c r="K217" s="1"/>
  <c r="J160"/>
  <c r="J39"/>
  <c r="K160"/>
  <c r="J65"/>
  <c r="K65"/>
  <c r="K81"/>
  <c r="J77"/>
  <c r="K77"/>
  <c r="K39"/>
  <c r="J172"/>
  <c r="K172"/>
  <c r="J120"/>
  <c r="J128"/>
  <c r="K108"/>
  <c r="K120"/>
  <c r="K128"/>
  <c r="K149"/>
  <c r="K231"/>
  <c r="J149"/>
  <c r="J231"/>
  <c r="K19"/>
  <c r="J57"/>
  <c r="J70"/>
  <c r="J124"/>
  <c r="J203"/>
  <c r="J236"/>
  <c r="J108"/>
  <c r="K57"/>
  <c r="K70"/>
  <c r="K124"/>
  <c r="K203"/>
  <c r="K236"/>
  <c r="K134"/>
  <c r="J134"/>
  <c r="J6"/>
  <c r="K6"/>
  <c r="J27"/>
  <c r="K27"/>
  <c r="J19"/>
  <c r="J322" l="1"/>
  <c r="K322"/>
</calcChain>
</file>

<file path=xl/sharedStrings.xml><?xml version="1.0" encoding="utf-8"?>
<sst xmlns="http://schemas.openxmlformats.org/spreadsheetml/2006/main" count="671" uniqueCount="310">
  <si>
    <t>LP.</t>
  </si>
  <si>
    <t>RODZAJ ŚRODKA</t>
  </si>
  <si>
    <t>opak. jedn.</t>
  </si>
  <si>
    <t>j.m.</t>
  </si>
  <si>
    <t>Cena netto           ( jedn.)</t>
  </si>
  <si>
    <t>% VAT</t>
  </si>
  <si>
    <t>Cena brutto (jedn.)</t>
  </si>
  <si>
    <t>WARTOŚĆ NETTO</t>
  </si>
  <si>
    <t>WARTOŚĆ BRUTTO</t>
  </si>
  <si>
    <t>szt.</t>
  </si>
  <si>
    <t>Nakładka mop płaska, trójkątna, przeznaczona do czyszczenia płytek i glazury łazienkowej, umożliwia dotarcie do trudno dostępnych miejsc. Nakładka wykonana z mikrofibry, bez problemu wchłania wodę. Pranie w 40C, nie kurczy się po praniu. Rozmiar nakładki 14cmx17cmx1cm.</t>
  </si>
  <si>
    <t>RAZEM</t>
  </si>
  <si>
    <t>Ścierka bardzo chłonna, doskonale zbierająca wodę i brud. Uniwersalna do każdego rodzaju powierzchni. Wymiar min.35 cm x min.35 cm. Kolor zielony</t>
  </si>
  <si>
    <t>szt</t>
  </si>
  <si>
    <t>Druciak spiralny wykonany ze stali nierdzewnej. Produkt, który szybko i skutecznie bez zarysowań usuwa wszelkie zabrudzenia z kuchenek, ognioodpornego szkła, stali oraz naczyń pokrytych teflonem, waga min 40 g.</t>
  </si>
  <si>
    <t>Środek wolny od kwasów i zasad w roztworze gotowym do użycia, usuwa stałe zabrudzenia z powierzchni metalowych, pozostawia film pielęgnacyjny, który nie twardnieje w miarę upływu czasu. Wielokrotne stosowanie produktu na powierzchni nie prowadzi do nagromadzania się filmu pielęgnacyjnego. W postaci cieczy, kolor bezbarwny, gęstość produktu (przy 20st.C): 0,84g/cm3, +/- 0,5%. Opakowanie z atomizerem. Wymagana karta charakterystyki.</t>
  </si>
  <si>
    <t>0,75 ml</t>
  </si>
  <si>
    <t>op</t>
  </si>
  <si>
    <t>Płyn do mycia wanien rehabilitacyjnych, z hydromasażem, wirówkami. Szybko i sprawnie odkamienia dysze i inne elemnty zabrudzone przez długotrwałe użytkowanie, typu Krystalit lub  produkt równoważny (przez równoważność Zamawiający rozumie produkt o parametrach niegorszych niż te, podane pod pojęciem typu). Wymagana karta charakterystyki.</t>
  </si>
  <si>
    <t>1 litr</t>
  </si>
  <si>
    <t>Koncentrat bez szkodliwych substancji, nadający się do mycia różnego rodzaju mebli.  Kolor pomarańczowy. Roztwór roboczy szybko rozpuszcza brud, nie powoduje uszkodzeń skóry rąk oraz czyszczonego materiału. Opakowanie z wbudowanym dozownikiem. Ph roztworu roboczego - 10-12. Gęstość (przy 20 st.C) 950-970kg/m3. Wymagana karta charakterystyki.</t>
  </si>
  <si>
    <t>Odświeżacz powietrza w areozolu (min. 5 zapachów do wyboru przez Zamawiającego przy składaniu zamówienia). Wymagana karta charakterystyki.</t>
  </si>
  <si>
    <t>300 ml</t>
  </si>
  <si>
    <t>Perfumowany koncentrat do toalet, pokrywa nieprzyjemne zapachy i pozostawia świeży zapach, typu Activ Duft lub  produkt równoważny (przez równoważność Zamawiający rozumie produkt o parametrach niegorszych niż te, podane pod pojęciem typu), produkt gotowy do użycia. Minimum 3 zapachy do wyboru. Wymagana karta charakterystyki.</t>
  </si>
  <si>
    <t>Środek myjąco-dezynfekujący przeznaczony do stosowania na zmywalnych powierzchniach i przedmiotów (np. wanny, umywalki, kabiny natryskowe, kafelki). Zawiera substancje bakteriobójcze oraz niszczące wirusy. Zawiera: podchloryn sodu 5-10%, wodorotlenek sodu 3-5%. Przystosowany do powierzchni i przedmiotów kwasoodpornych. W postaci cieczy. PH ok. 13-14, gęstość (przy 20st.C) 1.11-1.15 g/m3. Wymagana karta charakterystyki.</t>
  </si>
  <si>
    <t>1l</t>
  </si>
  <si>
    <t xml:space="preserve">Środek do czyszczenia mebli w areozolu, typu Pronto lub  produkt równoważny (przez równoważność Zamawiający rozumie produkt o parametrach niegorszych niż te, podane pod pojęciem typu). Wymagana karta charakterystyki. </t>
  </si>
  <si>
    <t>350 ml</t>
  </si>
  <si>
    <t>Kosz na śmieci owalny 25l z pokrywą otwieraną za pomocą pedału , wykonany z gładkiego, wytrzymałego plastiku (ABS), biały lub popielaty.</t>
  </si>
  <si>
    <t>Mydło w piance do dozownika Tork do systemu S4</t>
  </si>
  <si>
    <t>Podkład papierowy w rolce do dozownika Tork do systemu C1</t>
  </si>
  <si>
    <t>rolka</t>
  </si>
  <si>
    <t>Czyściwo do dozownika Tork do systemu W4; op= a 100 sztuk</t>
  </si>
  <si>
    <t>Serwetki papierowe do dozownika Tork do systemu N10 Universal</t>
  </si>
  <si>
    <t>Papier toaletowy do dozownika Tork do systemu T8</t>
  </si>
  <si>
    <t>Tabletki do odkamieniania expresu ciśnieniowego. Opakowanie zawierające min 9 tabletek.</t>
  </si>
  <si>
    <t>Tabletki do czyszcenia expresu ciśnieniowego, usuwają kawowy osad i zanieczyszczenia z grup, zaworów i systemów zaparzających. Opakowanie min. 100 tabletek.</t>
  </si>
  <si>
    <t>Odkamieniacz do czajmików elektrycznych w proszku opakowanie min. 150g</t>
  </si>
  <si>
    <t>250 ml</t>
  </si>
  <si>
    <t xml:space="preserve">Gąbka z hypoalergicznym żelem myjącym do jednorazowego użycia, wykonana z włókna poliestrowego o wymiarach nie mniejszych niż 20 cmx24cmx0,5cm. Gramatura nie mniej niż 100g.m2. Opakowanie jednostkowe minimum 12 szt. Żel ma posiadać raport bezpieczeństwa produktu kosmetycznego. </t>
  </si>
  <si>
    <t>Ekologiczny delikatnie alkaiczny koncentrat do mycia przeszkleń i powierzchni ponadpodłogowych oznakowany certyfikatem EcoLabel. Produkt w opakowaniu 1 litrowym z tworzywa PCR. Pozostawiający optymalne właściwości ślizgowe dla gumowej wkładki podczas mycia przeszkleń. PH koncentratu: 11, pH roztworu roboczego 8,5. Kolor produktu niebieski o świeżym zapachu. Gęstość względna 1,02 g/cm (przy 20 st. C.). Temperatura zapłonu &gt;60 st. C.</t>
  </si>
  <si>
    <t>Intensywnie czyszczący, bezpieczny dla wykłądzin elastycznych i podłóg zarówno z kamienia naturalnego jak i sztucznego, produkt posiadający optymalne do polerowania komponenty. Produkt redukujący przylepianie się etykietek i gum do żucia do powierzchni oraz tworzenie się czarnych zarysowań po obcasach. Substancje występujące w produkcie nie mogą się nawarstwiać a ulegać wymianie w procesie mycia na mokro. Produkt powinien posiadać właściwości antypoślizgowe zgodnie z DIN 18032 część 2. Produkt konfekcjonowany w butelkach 1 litrowych z zintegrowanym dozownikiem, typu Procur lub równoważny (przez równoważność Zamawiający rozumie produkt o parametrach niegorszych niż te, podane pod pojęciem typu).</t>
  </si>
  <si>
    <t>Sól w granulkach do zmiękczania wody używana do zmywarek domowych.</t>
  </si>
  <si>
    <t>1,5 kg</t>
  </si>
  <si>
    <t>Zapachowo-enzymatyczny wkład żelowy do pisuaru o przyjemnym zapachu.</t>
  </si>
  <si>
    <t>Krążek do spłuczki dezynfekujący, zapobiegający tworzeniu się osadów i kamienia w muszli o przyjemnym zapachu.</t>
  </si>
  <si>
    <t xml:space="preserve">Proszek do prania białego op 7,5 kg
</t>
  </si>
  <si>
    <t>Środek wolny od żywic zwilżających, powłoka polimerowa tworząca samonabłyszczający się film, który jest również antypoślizgowy a także posiada możliwość okresowej renowacji za pomocą mycia intensywnego bez konieczności mycia gruntowego. Zapobiega szybkiemu brudzeniu się powierzchni. Powłoka musi być odporna na działanie środków do dezynfekcji powierzchni, alkoholi i produktów do dezynfekcji rąk. PH produktu8,5, kolor mleczny. Wymagana gęstość produktu (przy 20 st.) - 1,02 +/- 0,05 g/cm3. Produkt nie powinien wymagać polerowania w celu utwardzenia. Produkt biodegradowalny. Opakowanie produktu wykonane z tworzywa PCR (pochodzące z recyklingu). Okres ważności - 3 lata od daty produkcji. Wymagana karta charakterystyki.</t>
  </si>
  <si>
    <t>5l</t>
  </si>
  <si>
    <t>opak.</t>
  </si>
  <si>
    <t>Intensywnie czyszczący, niskopieniący płyndo mycia  gruntowego, polecany przede wszystkim do mycia elastycznych wykładzin podłogowych wrażliwych na działanie zasad. Szybko i bezproblemowo usuwa powłoki polimerowe i filmy pielęgnacyjne oraz zabrudzenia oleiste i tłuszczowe. Produkt certyfikowany"ekologicznym znakiem jakości". Produkt musi być bezpieczny dla wykładzin podłogowych typu linoleum. Kolor cieczy: bezbarwny, PH koncentratu: 9,5, PH roztworu: 9. Stężenie robocze 10-30%. Gęstość produktu (przy 20 st.) - 1.02+/- 0,05 g/cm3. Produkt biodegradowalny. Okres ważności - 5 lat od datyprodukcji. Wymagana karta charakterystyki.</t>
  </si>
  <si>
    <t xml:space="preserve">opak. </t>
  </si>
  <si>
    <t>Ekologiczny produkt bez barwników i substancji zapachowych do codziennego mycia i pilęgnacji. Powierzchnie myte produktem zachowują swój połysk. Wysycha bez smug i pozostawia antypoślizgowy płyn spełniający normę DIN 18032/2. Oznakowany certyfikatem Eco Label oraz Nordic Eco Label. Kolor produktu: bezbarwny, PH koncentratu: 7,5, PH roztworu: 7,5. Gęstośc produktu: 1,02g =/- 0,05 g/cm3. Opakowanie z wbudowanym dozownikiem, produkt biodegradowalny. Okres ważności - 5 lat od daty produkcji. Wymagana karta charakterystyki.</t>
  </si>
  <si>
    <t>op do 100 ml</t>
  </si>
  <si>
    <t>Pasta do rąk BHP mydlano-detergentowa biała. Wymagane dostarczenie ulotki karty charakterystyki</t>
  </si>
  <si>
    <t>op 500g</t>
  </si>
  <si>
    <t>100g</t>
  </si>
  <si>
    <t>5 litrów</t>
  </si>
  <si>
    <t>Pasta do butów czarna / brązowa, pojemność 40g</t>
  </si>
  <si>
    <t xml:space="preserve">szt. </t>
  </si>
  <si>
    <t>Papier toaletowy typu mini Jumbo o średnicy rolki 19 cm, dwuwarstwowy, perforowany wykonany z celulozy. Łączenie warstw za pomocą równomiernemu rozprowadzeniu kleju. Kolor biały, poziom białości 85%. Rolka o długości 100 m i szerokości 10 cm. Dzięki perforacji jedna rolka mieści 800 odcinków papieru o długości 12,7 cm, gramatura łączna obu warstw +/- 36g/m2 (2x18g/m2). papier przystosowany do dozownika w systemie T2. Opakowanie foliowe zawierające 12 rolek, posiadający certyfikat EU Ecolabel.</t>
  </si>
  <si>
    <t>Ręcznik papierowy składany ZZ (20 paczek w kartonie) o rozmiarze listka 22,6x25 cm. Biały, dwuwarstwowy, wykonany z celulozy w technologii TAD, gramatura 2x20g/m2. Karton 20 op = 4000 listków. Produkt spełniający wymogi ustawowe dotyczące materiałów dopuszczonych do kontaktu z żywnością. Produkt posiada certyfikat EU Ecolabel.</t>
  </si>
  <si>
    <t>zgrzewka 1 op (min. 200 listków)</t>
  </si>
  <si>
    <t>litr</t>
  </si>
  <si>
    <t>10 litrów</t>
  </si>
  <si>
    <t>750 ml</t>
  </si>
  <si>
    <t>op. A'5 litrów</t>
  </si>
  <si>
    <t>900 ml / 1l</t>
  </si>
  <si>
    <t>Worek do gromadzenia odpadów czarny z folii z przerobu wtórnego o rozmiarach 70x110 z zakładkami bocznymi gr. min. 0,07mm nieprzeźroczysty</t>
  </si>
  <si>
    <t>Worek do gromadzenia odpadów czarny z folii z przerobu wtórnego o rozmiarach 50x60 z zakładkami bocznymi gr. 0,04mm nieprzeźroczysty</t>
  </si>
  <si>
    <t>Worek do gromadzenia odpadów czarny z folii z przerobu wtórnego o rozmiarach 70x60 z zakładkami bocznymi gr. 0,04mm nieprzeźroczysty</t>
  </si>
  <si>
    <t>Worek do gromadzenia odpadów nieprzeźroczysty kolor mleczny z folii z przerobu wtórnego o rozmiarach 70x110 z zakładkami bocznymi gr. 0,07mm  nieprzeźroczysty</t>
  </si>
  <si>
    <t>Worek do gromadzenia odpadów czerwona z folii oryginalnej- polietylen LDPE o rozmiarach 70x110 z zakładkami bocznymi gr. 0,07mm nieprzeźroczysty</t>
  </si>
  <si>
    <t>Worek do gromadzenia odpadów czerwona z folii oryginalnej- polietylen LDPE o rozmiarach 70x60 z zakładkami bocznymi gr. 0,03mm nieprzeźroczysty</t>
  </si>
  <si>
    <t>Worek do gromadzenia odpadów czerwony z folii oryginalnej- polietynel LDPE o rozmiarach 50x60 z zakładkami bocznymi gr. 0.03mm nieprzeźroczysty</t>
  </si>
  <si>
    <t>Worek do gromadzenia odpadów nieprzeźroczysty kolor mleczny z folii z przerobu wtórnego o rozmiarach 70x60 z zakladkami bocznymi o gr. 0,04mm</t>
  </si>
  <si>
    <t>Worek do gromadzenia odpadów żółty z folii oryginalnej-polietylen LDPE o rozmiarach 70x110 z zakładkami bocznymi gr. 0.07mm nieprzeźroczysty</t>
  </si>
  <si>
    <t>Worek do gromadzenia odpadów żółty z folii oryginalnej-polietylen LDPE o rozmiarach 70x60 z zakładkami bocznymi gr. 0.03mm nieprzeźroczysty</t>
  </si>
  <si>
    <t>Worek do gromadzenia odpadów niebieski z folii z przerobu wtórnego o rozmiarach 70x110 z zakładkami bocznymi gr. 0,07mm nieprzeźroczyste</t>
  </si>
  <si>
    <t>Worek do gromadzenia odpadów niebieski z folii z przerobu wtórnego o rozmiarach 70x60 z zakładkami bocznymi gr. 0,07mm nieprzeźroczyste</t>
  </si>
  <si>
    <t>* Worki foliowe cięte z metra na daną długość (rozmiar), w zależności od potrzeb Zamawiającego. Worki z zakładkami (rozmiar) zgrzany w dolnej części, składany pojedynczo.</t>
  </si>
  <si>
    <t xml:space="preserve">Płyn do dezynfekcji na zapleczu gastronomicznym, dozowany przez system do pianowego mycia i dezynfekcji. Skład chemiczny ≥5 - &lt;15% niejonowe związki powierzchniowo czynne, kationowe związki powierzchniowo czynne &lt;5% amfoteryczne związki powierzchniowo czynne , PH 8,5-9,5 np. STERIL Wymagane dostarczenie ulotki Karty charakterystyki - dołączyć do oferty </t>
  </si>
  <si>
    <t>5 kg</t>
  </si>
  <si>
    <t>kg</t>
  </si>
  <si>
    <t xml:space="preserve">Płyn do maszynowego mycia naczyń, skład: pH 12-14,&lt;5% fosfoniany, wodorotlenek sodu 10-20, sól kwasu nitrylotrójoctowego 10-20%, wodorotlenek potasu 5-10%  np. LD 12 Wymagane dostarczenie ulotki Karty charakterystyki - dołączyć do oferty </t>
  </si>
  <si>
    <t>od 10 do 12 kg</t>
  </si>
  <si>
    <t xml:space="preserve">Środek nabłyszczający i do płukania naczyń w zmywarkach przemysłowych skład: etoksylowany alkohol tłuszczowy 5-10%, niejonowy środek powirzchniowo czynny 2-5% zawierający substańcje konserwujące, pH 5.5-7.5 np..  RA 10 Wymagane dostarczenie ulotki Karty charakterystyki - dołączyć do oferty </t>
  </si>
  <si>
    <t>od 5 do10 kg</t>
  </si>
  <si>
    <t xml:space="preserve">Środek do usuwania osadów mineralnych- kamienia z urządzeń gastronomicznych, maszyn myjących, pieców konwekcyjno - parowych, bemarów grzewczych, czajników Skład:
10-25 % kwas fosforowy
5-20 % kwas azotowy
1-5 % Alkiloetoksy propoksylany
Kolor: bezbarwny
pH: 0.2 do 0.5 [Stęż. (%w/w): 100%] np.. .OP.4-5L STRYP A WAY Wymagane dostarczenie ulotki Karty charakterystyki - dołączyć do oferty </t>
  </si>
  <si>
    <t xml:space="preserve">Mydło w płynie bakteriobójcze bez barwników i środków zapachowych &lt;5% anionowe, niejonowe powierzchniowo czynne, alkilopoliglikozydy 1-2%      pH 7,5-8,5 np. EPICARE 5 Wymagane dostarczenie ulotki Karty charakterystyki - dołączyć do oferty </t>
  </si>
  <si>
    <t>Uniwersalny środek do mycia wszystkich powierzchni na kuchni dozowany poprzez system do pianowego mycia i dezynfekcji, o przyjemnym zapachu. Skład chemiczny niejonowe i anionowe związki powierzchniowo czynne, rozpuszczalniki rozpuszczalne w wodzie, substancje zapachowe, substancjie pomocnicze i barwniki. pH koncentratu 10.5 np. IMI ORANGE Wymagane dostarczenie ulotki Karty charakterystyki - dołączyć do  oferty</t>
  </si>
  <si>
    <t xml:space="preserve">Środek do dezynfekcji małych powierzchni działający w czasie do 5 min./butelka ze spryskiwaczem/ Działanie bakteriobójcze i grzybobójcze  - 30 sekund, grzybobójczy - 2 minuty. Testowany zgodnie z normami DGHM/DVV - 5 min. Nie zawiera środków zapachowych i aldechydów np. SIRAFAN-SPEED Wymagane dostarczenie ulotki Karty charakterystyki </t>
  </si>
  <si>
    <t>0,75 litra</t>
  </si>
  <si>
    <t>Preparat w tabletkach o działaniu dezynfekującym obejmującym bakterie, wirusy, grzyby na zapleczu gastronomicznym zawierający aktywny chlor Skuteczny od 1000ppm np. MEDICARINA Wymagane dostarczenie ulotki Karty charakterystyki - dołączyć do oferty</t>
  </si>
  <si>
    <t>0,45 kg</t>
  </si>
  <si>
    <t>Płyn do czyszczenia powierzchni zatłuszczonych i przypalonych  działający samoczynnie bez szorowania Skład:
2-6 % wodorotlenek sodu
1-5 % etanoloamina
&lt;1 % alkiloamino tlenki
Kolor: Żółty. [Ciemny]
pH: 12 do 14 [Stęż. (%w/w): 100%]np. OP 4-5L GREASESTRIP PLUS Wymagane dostarczenie ulotki Karty charakterystyki - dołączyć do oferty</t>
  </si>
  <si>
    <t xml:space="preserve">                                    RAZEM:</t>
  </si>
  <si>
    <t>Tabletki do pieca myjące Rational prod. 5600210</t>
  </si>
  <si>
    <t>Tabletki do pieca nabłyszczające Rational prod.5600562</t>
  </si>
  <si>
    <t xml:space="preserve">Sól tabletkowa do uzdatniania wody pakowana w worki 25 kg. Sól musi być dostarczona do magazynu lub na blok cieplny ( według potrzeb zamawiającego) znajdujący się na terenie szpitala. Minimalne zamówienie to 3 tony. Szpital nie ma możliwości rozładunku palet z wysokiego samochodu. </t>
  </si>
  <si>
    <t>25 kg</t>
  </si>
  <si>
    <t>Epurocet P-100 cetamina 20 kg</t>
  </si>
  <si>
    <t>Rękawice jednorazowe winylowe bez talku, syntetyczne do prac gospodarczych, rozmiary według potrzeb zamawiającego</t>
  </si>
  <si>
    <t>opakowanie po 100 sztuk</t>
  </si>
  <si>
    <t>Chlor płynny do uzdatniania wody, zawiera podchloryn sodu o zawartości 13% wolnego chloru, zawiera środki oddzielające, które zapobiegają krystalizowaniu podchlorynu sodu w pompach, przewodach i zaworach dozujących. Dodatek stabilizatora twardości wody zapobiega wytrącaniu się osadów wapnia. Dozowanie z apomocą stacji pomiarowo-regulacyjnej i pompy dozującej bezpośrednio z pojemnika fabrycznego. Chlor znajduje się w kanistrach po 20 kg lub 20 l.</t>
  </si>
  <si>
    <t>kg/l</t>
  </si>
  <si>
    <t>Stelaż na odpady trójdzielny z pokrywami (kolor pokryw ustalany podczas zamówienia) otwieranymi pedałem z możliwościa montowania worka o pojemności do 120 L. Przeznaczony do zbierania, segregacji i przewozu odpadów. Rama wykonana z metalu malowanego proszkowo. Wysokość min. 81c m, głębokość min. 36 cm, szerokość min. 96 cm.</t>
  </si>
  <si>
    <t>Pojemnik na odpady medyczne z otworem wrzutowym kolor czerwony</t>
  </si>
  <si>
    <t>0,2L</t>
  </si>
  <si>
    <t>0,5 do 0,7 L</t>
  </si>
  <si>
    <t>2L</t>
  </si>
  <si>
    <t>Pojemnik na odpady medyczne z otworem wrzutowym kolor czerwony, wysokośc pojemnika minimum 22 cm</t>
  </si>
  <si>
    <t>10L</t>
  </si>
  <si>
    <t>60L</t>
  </si>
  <si>
    <t>Pojemnik na odpady medyczne z otworem wrzutowym kolor niebieski</t>
  </si>
  <si>
    <t>Pojemniki na odpady medyczne z otworem wrzutowym kolor niebieski</t>
  </si>
  <si>
    <t>5L</t>
  </si>
  <si>
    <t>Pojemnik na odpady medyczne z otworem wrzutowym kolor żółty</t>
  </si>
  <si>
    <t>od 0,5 do 0,7L</t>
  </si>
  <si>
    <t>Pojemniki na odpady medyczne z otworem wrzutowym kolor żółty</t>
  </si>
  <si>
    <t>Kubek jednorazowy biały 200 ml; w opakowaniu od 50 do 100 szt</t>
  </si>
  <si>
    <t>Kieliszek jednorazowy 25 ml; w opakowaniu od 50 do 100 szt.</t>
  </si>
  <si>
    <t>Sznurek polipropylenowy (do snopkowania); długość rolki 2000 m</t>
  </si>
  <si>
    <t>Folia aluminiowa min. 40mb, grubośc folii min. 12,5 mikrona</t>
  </si>
  <si>
    <t>Opaska zaciskowa biała długość 20 cm plastikowa; a 100 szt.</t>
  </si>
  <si>
    <t>Woreczek na wymiociny, szczelnie zamykany pierścieniem kolor biały / przeźroczysty; a 50 szt</t>
  </si>
  <si>
    <t>op po 50 szt. 1 op</t>
  </si>
  <si>
    <t>Słomki plastikowa do napojów długość 20-25 cm; a 100 szt.</t>
  </si>
  <si>
    <t>Rękawice foliowe - typ zrywki, służące do roznoszenia posiłków, przeźroczyste, wykonane z holii HDPE, rozmiar uniwersalny, grubość min.  6 mikronów, 1 opakowanie - 100 szt.</t>
  </si>
  <si>
    <t>Opaska identyfikacyjna dla zmarłych z tworzywa sztucznego.</t>
  </si>
  <si>
    <t xml:space="preserve">Razem </t>
  </si>
  <si>
    <t>Szczotka z pojemnikiem do WC biała</t>
  </si>
  <si>
    <t>Zmiotka + szufelka</t>
  </si>
  <si>
    <t>kpl</t>
  </si>
  <si>
    <t>Miotła 40 cm + trzonek</t>
  </si>
  <si>
    <t xml:space="preserve">Trzonek drewniany fi min. 28 mm długość 150 cm </t>
  </si>
  <si>
    <t xml:space="preserve">Szczotka ryżowa z kijem, wykonana z naturalnej basyny, oprawa z drewna bukowego, dł. Włosia min. 25 mm, grubośc oprawy 18 mm, szerokość robocza 180 mm. Odporna na wysokie temperatury Szczotka ułatwia docieranie do trudno dostepnych narożników, szczelin, ciasnych miejsc, ułatwia szybkie usunięcie uporczywych plam. </t>
  </si>
  <si>
    <t>Stelaż 40cmx10-11cm przeznaczony do mopów kieszeniowych wykonany z polipropylenu z magnetycznym domykaniem wszystkie części łączące stelaż  przegubem oraz w przegubie metalowe, grubośc łączenia z kijem. Aluminiowy długość 135cm-140cm z otworem do mocowania uchwytu do mopa na końcu trzonka grubość ścianki 1,1mm.</t>
  </si>
  <si>
    <t>Ściagacz gumowy do wody 50 cm + kij</t>
  </si>
  <si>
    <t xml:space="preserve">Dozownik łokciowy z tworzywa ABS kolor biały. Przeznaczony do płynów dezynfekcyjnych, mydła. Dozownik zamykany na klucz. </t>
  </si>
  <si>
    <t>Dozownik do ręczników papierowych ZZ. Wykonany z tworzywa ABS kolor biały. Otwierany z boku na klucz. Przeznaczony do ręcznika ZZ o wymiarach 25x23-24. Pojemność 400 listków. Sposób dozowania: wyciagnięcie jednej sztuki papieru powoduje wysunięcie się kolejnej. Okienko kontrolne informujące o ilości ręczników.</t>
  </si>
  <si>
    <t>Dozownik do papieru toaletowego JUMBO z tworzywa ABS kolor biały. Zamykany na klucz. Wysokość 275mm, szerokość 345mm, głębokość 132mm.</t>
  </si>
  <si>
    <t>Dozownik łokciowy długie metalowe ramię (min. 15 cm), pompka dozująca wykonana ze stali nierdzewnej do płynów dezynfekcyjnych i mydła w płynie 0,5l. Wykonanie ze stali nierdzewnej. Dozownik mocowany na trzy śruby. Do zastosowania w myjni chirurgicznej Alvo. Zamawiający posiada dozowniki firmy Ophardt ELS 26 E/24, dlatego wymagane jest przedstawienie oferty na dozowniki posiadające taki sam rozstaw otworów do mocowania.</t>
  </si>
  <si>
    <t>Dozownik do papieru toaletowego Tork z autoamtyczną zmianą rolek, zamykany, system T6, szerokość 18,4 cm, wysokość 34,4 cm, długość 14 cm, materiał plastik, kolor biały</t>
  </si>
  <si>
    <t>Dyspenser, dozownik do odświeżacza powietrza na baterię. Mieszczący się wkład odświeżacza 250 ml. Wykonany z wzmocnionego tworzywa ABS. Posiada możliwość ustawienia automatycznego dozowania zapachu do 5, 10, 15 lub 30 minut. Zasilany na baterię AA. Dozownik bez problemu można zamontować na ścianie lub postawić na półce. Kolor biały. Wysokość min. 21 cm, szerokość min. 8 cm.</t>
  </si>
  <si>
    <t>Dozownik do ręczników papierowych Tork w roli, biały, system H1, szerokość 34 cm, wysokość 41,7 cm, długość 20,9 cm, materiał plastik, kompatybilny z ręcznikami Tork Matic</t>
  </si>
  <si>
    <t>Serwetki pod ciasto papierowe, fi 36, kolor biały</t>
  </si>
  <si>
    <t>Foremki aluminiowe jednorazowe, 236x103 mm</t>
  </si>
  <si>
    <t>Folia spożywcza przeźroczysta w rolce, szerokośc min. 30 cm, długośc min. 200 m, grubość min. 12,5 mikrona. Doskonale chroni żywność przed wyschnięciem, zabezpiecza przed rozprzestrzenianiem zapachów.</t>
  </si>
  <si>
    <t>Fartuch wodoodporny wykonany z dzianiny poliestrowej, powleczonej polichlorkiem winylu, materiał odporny na działąnie wody, tłuszczów, środków dezynfekujących oraz na uszkodzenia mechaniczne, gramatura materiału: min. 350 gram/m2, grubość materiału: min. 0,50 mm, kolor pomarańczowy, rozmiary wg potrzeb Zamawiającego</t>
  </si>
  <si>
    <t>Zapaska mini kolor bordowy, zapaska posiadająca czarne troczki oraz praktyczną kieszeń, długość 373 mm</t>
  </si>
  <si>
    <t>Czepek kuchenny, daszek z przodu, siatka na głowie, niejednorazowy, 65% z poliestru oraz 35% bawełny o gramaturze min. 200 g/m2, siateczka wykonana w 100% z poliestru o gramaturze 60 g/m2, przedłużany siateczkowy tył zabezpiecza włosy przed przedostaniem się na zewnątrz, przepuszcza powietrze, dzięki czemu skóra głowy "oddycha", kolor biały</t>
  </si>
  <si>
    <t>Arkusze HDPE 30 x 40 cm, przeznaczony do przechowywania artykułów spożywczych i przemysłowych, dopuszczone do kontaktu z żywnością, stosowane do pakowania produktów  w plastrach. Proszę podać ilość arkuszy w jednym opakowaniu</t>
  </si>
  <si>
    <t xml:space="preserve">op </t>
  </si>
  <si>
    <t>Sorbent, przeznaczony do usuwania z podłoża substancji ciekłych (olejów, paliw, innych ropopochodnych, tłuszczy, smarów, wody. Pochłania także chemikalia (kwasy, zasady i rozpuszczalniki). Przyjazny i nieszkodliwy dla środowiska, chemicznie obojętny, niepalny. Posiada atest Państwowego Zakładu Higieny. Posiada wysoką chłonność, do 130%, nierozpuszczalny w wodzie. Mineralny, granulowany, sypki o uziarnieniu od 0,5 mm do 1,0 mm. 1 opakowanie min. 10 kg</t>
  </si>
  <si>
    <t>Szybki test np..HY-RISE lub równoważny, pozwala na skuteczną ocenę czystości przez pomiar zanieczyszczenia powierzchni materiałem organicznym w postaci produktów z pozostawionych po niedokładnym myciu. Opakowanie min. 50 szt.</t>
  </si>
  <si>
    <t>Papier do pieczenia w rolce, kolor brązowy, dwustronnie silikonowany, szerokość 38 cm, długość 50 m, grubość 39 g/m2.</t>
  </si>
  <si>
    <t>Papier pakowy półpergamin, biały, wymiary arkusza: 70x100 cm, grubość 40 g/m2, atest do kontaktu z żywnością. 1 opakowanie - 400 arkauszy.</t>
  </si>
  <si>
    <t>Torebki szare o pojemności 1 kg krzyżowa, makulaturowa, brązowa, wysokośc min. 26 cm, szerokośc min. 18 cm, spód min. 6 cm, gramatura min. 80 g/m2. 1 opakowanie - 10 kg</t>
  </si>
  <si>
    <t>Odplamiacz do miejscowej obróbki wstępnej, zawiera w składzie enzymy gwarantujące skuteczne usuwanie plam (z żywności, smarów, olejów, tuszu, krwi), typu Ecolab StainBlaster Multi Purpose lub równoważny (przez równoważność Zamawiający rozumie produkt o parametrach niegorszych niż te, podane pod pojęciem typu), op - 500 ml</t>
  </si>
  <si>
    <t>Odrdzewiacz do skutecznego usuwania plam metalowych jak żelaza czy rdzy, typu Eolab StainBlaster Rust Remover lub równoważny (przez równoważność Zamawiający rozumie produkt o parametrach niegorszych niż te, podane pod pojęciem typu)</t>
  </si>
  <si>
    <t>Pad czarny lub czerwony 11' przeznaczony do maszynowego czyszczenia podłóg</t>
  </si>
  <si>
    <t>Pad czarny lub czerwony 16' przeznaczony do maszynowego czyszczenia podłóg</t>
  </si>
  <si>
    <t>Pad czarny lub czerwony 20' przeznaczony do maszynowego czyszczenia podłóg</t>
  </si>
  <si>
    <t>Pad biały 11' przeznaczony do maszynowego froterowania podłóg</t>
  </si>
  <si>
    <t>Pad biały 20' przeznaczony do maszynowego froterowania podłóg</t>
  </si>
  <si>
    <t>Pad biały 16' przeznaczony do maszynowego froterowania podłóg</t>
  </si>
  <si>
    <t>Pad zielony 17' przeznaczony do maszynowego froterowania podłóg</t>
  </si>
  <si>
    <t>Szczotka do szorowania pasująca do maszyny szorującej Truvox Orbis 200, model OB45200/EURO, rozmiar szczotki 17" - 43 cm</t>
  </si>
  <si>
    <t>Uchwyt do padu pasujący do maszyny szorującej Truvox Orbis 200, model OB45200/EURO 17" - 43 cm</t>
  </si>
  <si>
    <t>Pad do szorowania pasujący do maszyny szorującej Truvox Orbis 200, model OB45200/Euro, rozmiar padu 17" - 43 cm</t>
  </si>
  <si>
    <t>500 ml</t>
  </si>
  <si>
    <t>Płyn do czyszczenia kokpitu matowe typu "czyste plastiki"</t>
  </si>
  <si>
    <t>Płyn alkaiczny skoncentrowany typu "Truck Cleaner 2000 Netra"</t>
  </si>
  <si>
    <t>25 litrów</t>
  </si>
  <si>
    <t>Koncentrat do płynu zimowego do (-80C)</t>
  </si>
  <si>
    <t>1litr</t>
  </si>
  <si>
    <t>Chusteczki nasączone do przecierania zabudowy medycznej typu 'chusteczki Pampers"</t>
  </si>
  <si>
    <t>Chusteczki nasączone do rąk i ciężkich zabrudzeń</t>
  </si>
  <si>
    <t>szt./op</t>
  </si>
  <si>
    <t>ml/op</t>
  </si>
  <si>
    <t>Preparat do czyszczenia felg aluminiowych</t>
  </si>
  <si>
    <t>Środek do zabezpieczania felg aluminiowych</t>
  </si>
  <si>
    <t>Zapach do pojazdów typu (woreczki)</t>
  </si>
  <si>
    <t>sz</t>
  </si>
  <si>
    <t>Ścierka z mokrofibry do czyszczenia samochodów i na grubo bez celulozy typu "Max forte"</t>
  </si>
  <si>
    <t xml:space="preserve">Odmrażacz do szyb w sprayu </t>
  </si>
  <si>
    <t>Szczotka (miotła) z ruchomym przegubem typu "VIKAN"</t>
  </si>
  <si>
    <t xml:space="preserve">Środek zapobiegający zamarzaniu oleju napędowego </t>
  </si>
  <si>
    <t>Kwas szczawiowy - stosowany do usuwania rdzy, wywabiania plam atramentu. W postaci stałej, kolor biały. Pakowany w workach po 25 kg. Wymagana karta charakterystyki.</t>
  </si>
  <si>
    <t>Nadmanganian potasu - produkt o działaniu bakteriobójczym, wspomaga proces utleniania żelaza i manganu, zawartość nadmanganianu potasu min. 98%, PH 7-9. Opakowanie - 1 kg. Wymagana karta charakterystyki.</t>
  </si>
  <si>
    <t>Wiadro z pokrywą i rączką o pojemności od 20 L do 25 L, wykonane z wysokiej jakości tworzywa plastikowego, trwałe. Kolor podawany przez Zamawiajacego podczas zamówienia.</t>
  </si>
  <si>
    <t>Wieszak druciany metalowy, wykonany z ocynkowanego drutu, elastyczny, wytrzymały, grubość min. 2,5 mm, wysokość min. 20 cm, szerokość min. 40 cm.</t>
  </si>
  <si>
    <t>Papier toaletowy do dozownika z automatyczną zmianą rolek "Tork Advanced" system T6, dwuwartswowy, celuloza+makulatura/biały, średnica rolki 13,2 cm +/- 1%, długośc rolki 100 m. Ilość rolek w kartonie 27 sztuk.</t>
  </si>
  <si>
    <t>Etykieta samoprzylepna biała z czarnym nadrukiem. Klej standardowy akrylowy. Rozmiar wys. 8,5 cm, szer. 7 cm. Etykieta przeznaczona do pisania długopisem. Na rolce 1000 szt. Etykiet</t>
  </si>
  <si>
    <t>rolka 1000 szt. Etykiet</t>
  </si>
  <si>
    <t xml:space="preserve">Kod odpadów </t>
  </si>
  <si>
    <t>Wytwórcy odpadów medycznych</t>
  </si>
  <si>
    <t>10 Wojskowy Szpital Kliniczny z Polikliniką SP ZOZ w Bydgoszczy</t>
  </si>
  <si>
    <t>Numer REGON</t>
  </si>
  <si>
    <t>090538318</t>
  </si>
  <si>
    <t>Nr księgi rejestrowej, organ rejestrowy</t>
  </si>
  <si>
    <t>Wojewoda Kujawsko-Pomorski</t>
  </si>
  <si>
    <t>Data i godzina otwarcia (rozpoczęcia użytkowania)</t>
  </si>
  <si>
    <t>Data i godzina zamknięcia</t>
  </si>
  <si>
    <t>Kod komórki organizacyjnej</t>
  </si>
  <si>
    <t>Etykieta samoprzylepna na strzykawkę 40x25 mm 3500 szt. na rolce. Etykieta biała czarne napisy. Klej standardowy akrylowy.Mozliwość pisania długopisem.</t>
  </si>
  <si>
    <t>rolka 3500 szt. Etykiet</t>
  </si>
  <si>
    <t>Etykieta samoprzylepna na butelkę 90x55 mm 1000 szt. na rolce. Etykieta biała czarne napisy. Klej standardowy akrylowy.Możliwość pisania długopisem.</t>
  </si>
  <si>
    <t xml:space="preserve">Etykieta mat 50mm x 30mm, gładka, bez opisu w kolorze: pomarańczowym                                                   </t>
  </si>
  <si>
    <t xml:space="preserve">Etykieta mat 50mm x 30mm, gładka, bez opisu w kolorze: białym                                                  </t>
  </si>
  <si>
    <t xml:space="preserve">Etykieta samoprzylepna 60x60 </t>
  </si>
  <si>
    <t>„MATERIAŁ ZAKAŹNY DLA LUDZI”</t>
  </si>
  <si>
    <t xml:space="preserve">Etykieta samoprzylepna biała 70x35 mm. Nadruk czarny 1000 szt. na rolce. Klej standardowy akrylowy.                                                                </t>
  </si>
  <si>
    <t>Kod odpadu</t>
  </si>
  <si>
    <t>150110*</t>
  </si>
  <si>
    <t>Wytwórca odpadu</t>
  </si>
  <si>
    <t>10 Wojskowy Szpital Kliniczny z Polikliniką - SPZOZ Bydgoszcz</t>
  </si>
  <si>
    <t>WARTOŚĆ RAZEM</t>
  </si>
  <si>
    <t>Planowana ilość środka w dost. na 15 miesięcy</t>
  </si>
  <si>
    <t>Kapsułki do zmywarki np. Finisch lub równoważny (pod pojęciem równoważny Zamawiający rozumie towar o takich samych parametrach lub lepszych). Opakowanie min. 20 kapsułek</t>
  </si>
  <si>
    <t>Tabletki do czyszczenia zmywarki np.. Finisch lub równoważne ( pod pojęciem równoważny Zamawiający rozumie produkt o takich samych parametrach lub lepszych). Opakowanie min. 3 tabletki</t>
  </si>
  <si>
    <t>Środek myjący do urządzeń sanitarnych, usuwa brud, kamień, resztki mydła, pozostawia świeży zapach na długo. Środek nadający się do mycia kwasoodpornych powierzchni w łazienkach i toaletach. Jest w formie cieczy o kolorze czerwonych, pH min. 0,8, gęstośc względna 1.057 do 1.067, np. Into fresh lub równoważny (pod pojęciem równoważny Zamawiający rozumie produkt o tych samych parametrach lub równoważnych).</t>
  </si>
  <si>
    <t>od 800 g</t>
  </si>
  <si>
    <t>Udrażniacz do rur i syfonów w instalacjach kanalizacyjnych w granulkach. Usuwa zanieczyszczenia tekiego typu jak: włosy, papier, watę, tłuszcze, odpady kuchenne. Likwiduje nieprzyjemny zapach z odpływu. Opakowanie min 800 g. Np.. Kret lub produkt równoważny ( pod pojęciem równoważny Zamawiający rozumie produkt o tych samych parametrach lub lepszych).</t>
  </si>
  <si>
    <t>Środek biologiczny o właściwościach wiażących i niszczących zapachy. Działający u samego źródła przykrego zapachu spowodowanego rozkładem bakteryjnym produktów organicznych, a także wiążący istniejące nośniki zapachów jak np. fekalia. Pozostawiający neutralny świezy zapach</t>
  </si>
  <si>
    <t>Środek dezynfekująco-czyszczący w płynie  przeznaczony do silnie zabrudzonych miejsc, w których występują bakterie i pleśń. Gęstość 1.077 g/cm3, Ph min.13, np. typu Domestos lub równoważny (pod pojęciem równoważny Zamawiający rozumie produkt o tych samych parametrach lub lepszych).</t>
  </si>
  <si>
    <t>Płyn do mycia naczyń skutecznie usuwający wszystkie rodzaje tłuszczy pochodzących z produktów spożywczych, usuwa tłuste resztki jedzenia z naczyń. Łatwo się spłukuje. Dzięki skoncentrowanej formule błyskawicznie usuwa tłuste zabrudzenia pozostawiając naczynia idealne czyste i lśniące. Pozostawia połysk na umytych naczyniach. Płyn niezwykle wydajny. Ph min. 8,4, gęstośc względna min 1.0331. Zapach wybierany podczas zamówienia. Np. Fairy lub produkt równoważny ( pod pojęciem równoważnym Zamawiający rozumie produkt o tych samych parametrach lub lepszych). Wymagane dostarczenie karty charakterystyki.</t>
  </si>
  <si>
    <t>Filtry do wody Claris Smart Plus dedykowane do expresu Jura S8 min. 3 szt. W opakowaniu</t>
  </si>
  <si>
    <t>Worek czarny do gromadzenia odpadów z folii z przerobu wtórnego z taśma, nieprzeźroczysty. Rozmiar 50x60 cm z zakładkami bocznymi o gr. 0,04 mm. Rolka min. 10 szt.</t>
  </si>
  <si>
    <t>Worek czarny do gromadzenia odpadów z folii z przerobu wtórnego z taśma, nieprzeźroczysty. Rozmiar 70x60 cm z zakładkami bocznymi o gr. 0,04 mm. Rolka min. 10 szt.</t>
  </si>
  <si>
    <t>Miotła uliczna PVC z trzonkiem 30 cm do zamiatania różnego rodzaju powierzchni (kostki brukowej, asfaltu, płyty chodnikowej), posiada gęste i sztywne włosie.</t>
  </si>
  <si>
    <t>Mleczko - uniwersalny środek czyszczący, usuwa 100% zabrudzeń pozostawiając powierzchnię czystą i lśniącą. Nie rysuje powierzchni i czyszczonych sprzętów. Posiada silne działanie czyszczące i polerujące. Usuwa osady wapienne, tłuszczowe, olejowe, pochodzenia zwierzącego lub roślinnego. Nadaje się do szklanych płyt ceramicznych. Nie zawiera substancji zapachowych ani barwników. Ph min. 11. Wymagana karta charakterystyki.</t>
  </si>
  <si>
    <t>Środek myjący przeznaczony do mycia wszystkich materiałów kwasoodpornych np.. Płytki podłogowe. Umożliwia szybki i samoczynne usuwanie nierozpuszczalnych w wodzie zabrudzeń np.. Rdza, osady wapniowe. Środek w postaci cieczy, kolor czerwony, ph min. 0,2, gęstośc względna 1.194-1.202, np. Helotil lub produkt równoważny ( pod pojęciem równoważny Zamawiający rozumie produkt o tych samych parametrach lub lepszych). Wymagane dostarczenie karty charakterystyki. Wykonawca zobowiązany będzie do zamontowania systemu dozującego oraz serwisowania w ramach umowy.</t>
  </si>
  <si>
    <t>Ścierka niebieska z mikrofibry wymiar od 35cm do 40cm x 35cm do 40cm, włókno 100% mikrofibra, skład:80% poliester, 20% poliamid, +/- 5%, gramatura min. 200 g/m2,  pranie do 60C.</t>
  </si>
  <si>
    <t>Ścierka czerwona z mikrofibry wymiar od 35cm do 40cm x 35cm do 40cm, włókno 100% mikrofibra, skład:80% poliester, 20% poliamid, +/- 5%, gramatura min. 200 g/m2,  pranie do 60C.</t>
  </si>
  <si>
    <t>Ścierka żółta z mikrofibry wymiar od 35cm do 40cm x 35cm do 40cm, włókno 100% mikrofibra, skład:80% poliester, 20% poliamid, +/- 5%, gramatura min. 200 g/m2,  pranie do 60C.</t>
  </si>
  <si>
    <t>Dozownik do mydła w piance Tork S4, kolor biały, tworzywo ABS, pojemność 1000 ml, głębokość 105 mm, szerokość 113 mm, wysokość 286 mm. Posiada wizjer do kontroli ilości mydła. Rodziaj montażu ścienny za pomocą śrub (zestaw montażowy w komplecie). Uzupełnianie za pomocą jednorazowych wkładów Tork S4. Zamek otwierany metalowym kluczykiem.</t>
  </si>
  <si>
    <t>Folia aluminiowa gastronomiczna 1 kg, szerokośc min. 290 mm, grubośc min. 12 mikronów, długośc min. 75 m, waga tulei: 0,250 g.</t>
  </si>
  <si>
    <t>0,5 do 0,7 l</t>
  </si>
  <si>
    <t xml:space="preserve">
Sól drogowa, zawiera antyzbrylacz, zawiera NaCl, produkt bezpieczny dla środowiska, pakowana w workach od 25-30 kg. Szpital nie ma możliwości rozładunku palet z wysokiego samochodu.</t>
  </si>
  <si>
    <t>tona</t>
  </si>
  <si>
    <t>Odświeżacz powietrza 250 ml do dyspensera na baterie min. 5 rodzajów zapachu - Zamawiający wybiera zapach przy zamówieniu.</t>
  </si>
  <si>
    <t>Pojedyńczy stelaż na odpady z pokrywą (kolor pokrywy ustalany podczas zamówienia) otwieraną pedałem z możliwościa montowania worka o pojemności do 120 L. Przeznaczony do zbierania, segregacji i przewozu odpadów. Osadzony na czterech samoskrętnych kółkach, które pracują cicho i nie niszczą podłóg. Osłony boczne przy kółkach podstawy konstrukcji chronią przed uszkodzeniem mebli, ścian. Rama wykonana z metalu malowanego proszkowo. Wysokość min. 930 mm, głębokość min. 470 mm, szerokość min.415 mm.</t>
  </si>
  <si>
    <t>Pad ręczny, kolor purpurowy, do czyszczenia zabrudzeń, nie rysuje czyszczonych powierzchni, posiada pętelkową konstrukcję oraz wytrzymałe włókna syntetyczne, które są połączone z cząsteczkami minerałów o wysokich właściwościach szorujących. Dedykowany do czyszczenia garnków, patelni, stali nierdzewnej, sprzętów kuchennych, stalowych blatów, szklanych naczyń, porcelany i ceramiki, np. Zeller 3M lub równoważny (przez słowo równoważny Zamawiający rozumie produkt o takich samych lub lepszych parametrach).</t>
  </si>
  <si>
    <t>Ściagacz gumowy do wody 30 cm + kij</t>
  </si>
  <si>
    <t>Środek usuwania pleśni, grzybów i glonów w sprayu. Działa n atakich powierzchniach jak drewno, tynki czy płytki ceramiczne. Pojemnośc od 500 ml do 1 l, np.. Savo lub równoważny (przez słowo równoważny Zamawiający rozumie produkt o tych samych lub lepszych parametrach).</t>
  </si>
  <si>
    <t>Środek do usuwania gum do żucia, śladów po naklejkach, taśmach klejących oraz śladów po pisakach z powierzchni takich jak drewno, tynki, płytki ceramiczne, stal nierdzewna. Działa natychmiastowo. Opakowanie od 0,5 l do 5 l. Przedstawić kartę charakterystyki.</t>
  </si>
  <si>
    <t>Środek w tabletkach do maszynowego mycia powierzchni (z tworzyw sztucznych, posadzki kamienne, lastriko, wykładziny PCV, płytki podłogowe, gres). W jednym cyklu czyści i pielęgnuje posadzkę, chroni powłokę przed nowymi zabrudzeniami. Dozowanie 1 tabletka na 40 l wody, wartość pH w 1% roztworze 9. Opakowanie min. 45 saszetek na 75g, np. Piccomatt TAB lub równoważny (przez słowo równoważny Zamawiający rozumie produkt o tych samych lub lepszych parametrach). Przedstawić kartę charakterystyki.</t>
  </si>
  <si>
    <t>Płyn zimowy do spryskiwaczy, zapachowy (-22C) Nano Pro- opis musi być na opakowaniu</t>
  </si>
  <si>
    <t>Płyn letni do spryskiwaczy, zapachowy  Nano Pro- opis musi być na opakowaniu</t>
  </si>
  <si>
    <t xml:space="preserve">Płyn do czyszczenia szyb samochodowych typu NanoPro </t>
  </si>
  <si>
    <t>Kosz 4-komorowy x 52 l do segregacji odpadów, przeznaczony do wewnątrz budynków. Wyskośc 69 cm, długośc 100 cm, głębokość 36 cm. Na frontach znajdują się naklejki, które ułatwiają segregację. Kosz i naklejki odporne na środki do czyszczenia stosowanych w szpitalach. Kolor wybierany podczas zamówienia. Przesłać zdjęcia.</t>
  </si>
  <si>
    <t>Stacja do segregacji odpadów 3 - komorowy, przeznaczony do wewnątrz budynków o pojemności 60 l. Stacja przystosowana jest do montażu worków na śmieci za pomocą specjalnych listew mocujących. Na frontach znajdują się naklejki, które ułatwiają segregację. Kosz i naklejki odporne na środki do czyszczenia stosowane w szpitalach. Kolor wybierany podczas zamówienia. Przesłać zdjęcia.</t>
  </si>
  <si>
    <t>Ręczniki papierowe w rolce - białe, miękkie dwuwarstwowe "Tork Matic" - celuloza biała, długość rolki 100m, wymiary odcinka (szerxdł) 21x25, średnica rolki 19 cm</t>
  </si>
  <si>
    <t xml:space="preserve">Krem ochronny przeznaczony do codziennej pielęgnacji skóry dłoni. Zawiera cytrynę, glicerynę i oleje naturalne o działaniu nawilżającym i łagodzącym, chroni skóre przed szkodliwym działaniem detergentów i środków niszczących naturalną barierę ochronna skóry. Krem szybko się wchłania, zmiękcza naskórek. Przebadany dermatologicznie. </t>
  </si>
  <si>
    <t xml:space="preserve">Mydło w kostce przeznaczone do mycia rąk i ciała. Posiadające składniki natłuszczająco-nawilżające skórę oraz prowwitaminę B5, przebadane dermatologicznie. Ph min. 8. </t>
  </si>
  <si>
    <t xml:space="preserve">Mydło w płynie do rąk i ciała. Posiadające składniki natłuszczająco-nawilżajace skórę oraz prowitaminę B5, przebadane dermatologicznie. Ph min. 4,5. </t>
  </si>
  <si>
    <t xml:space="preserve">          ZADANIE 5 Kosze</t>
  </si>
  <si>
    <t>ZADANIE 33 - Fartuch, czepek kuchenny, zapaska mini</t>
  </si>
  <si>
    <t>ZADANIE 39 - Pady</t>
  </si>
  <si>
    <t>Nazwa produktu/ producent/ nr katalog.</t>
  </si>
  <si>
    <r>
      <t>Nakładka mop wykonana z poliestru</t>
    </r>
    <r>
      <rPr>
        <sz val="10"/>
        <rFont val="Arial Narrow"/>
        <family val="2"/>
        <charset val="238"/>
      </rPr>
      <t>(40%)</t>
    </r>
    <r>
      <rPr>
        <sz val="10"/>
        <color theme="1"/>
        <rFont val="Arial Narrow"/>
        <family val="2"/>
        <charset val="238"/>
      </rPr>
      <t xml:space="preserve"> i bawełny </t>
    </r>
    <r>
      <rPr>
        <sz val="10"/>
        <rFont val="Arial Narrow"/>
        <family val="2"/>
        <charset val="238"/>
      </rPr>
      <t>(60%), +/- 0,5%</t>
    </r>
    <r>
      <rPr>
        <sz val="10"/>
        <color theme="1"/>
        <rFont val="Arial Narrow"/>
        <family val="2"/>
        <charset val="238"/>
      </rPr>
      <t>, dziany o strukturze pętelkowej, kieszenie mopa: włókno mieszane: bawełna i poliester, dziany. Nakładka odporna na dzialanie środków chemicznych, pranie od 60C - 90C bez stosowania środków zmiekczających. Nakładka nie może się kurczyć po praniu i suszeniu. Suszenie w temperaturze 110C. Ścieralnośc max 3%. Wymiar nakładki 40cm. Przeznaczony do mycia wszelkich rodzajów podłóg na wilgotno i na mokro z zastosowaniem stelaży kieszeniowych. Kieszenie kompatybilne ze stelażami typu kieszeń 40cm. Nakładka nie może się kurczyć po praniu.</t>
    </r>
  </si>
  <si>
    <r>
      <t xml:space="preserve">Gąbka przeznaczona do usuwania silnych zabrudzeń. Szczególnie skuteczna w czyszczeniu powierzchni mpokrytych przypalonym i speczonym tłuszczem. Może być stosowany do mycia brudnych naczyń, czyszczenia stołów, blatów, piekarników i innego sprzętu kuchennego. Opakowanie handlowe zawiera min. 5szt. Wymiar 10,5cm x m6,5cm x 4cm, </t>
    </r>
    <r>
      <rPr>
        <sz val="10"/>
        <rFont val="Arial Narrow"/>
        <family val="2"/>
        <charset val="238"/>
      </rPr>
      <t>+/- 10%</t>
    </r>
    <r>
      <rPr>
        <sz val="10"/>
        <color theme="1"/>
        <rFont val="Arial Narrow"/>
        <family val="2"/>
        <charset val="238"/>
      </rPr>
      <t>.</t>
    </r>
  </si>
  <si>
    <t xml:space="preserve">          ZADANIE 1 - Mopy</t>
  </si>
  <si>
    <t xml:space="preserve">          ZADANIE 2 - Ścierki, gąbki, druciak, czyściki</t>
  </si>
  <si>
    <t xml:space="preserve">          ZADANIE 3 - Środek do stali nierdzewnej, płyn do mycia wanien rehabilitacyjnych</t>
  </si>
  <si>
    <t xml:space="preserve"> ZADANIE 7 - Tabletki do expresu, odkamieniacz. Kapsułki do zmywarki, filtry do expresu</t>
  </si>
  <si>
    <t xml:space="preserve"> ZADANIE 9 - Gąbka do mycia pacjenta</t>
  </si>
  <si>
    <t>ZADANIE 16-  Środki do toalet, udrażniacz do rur</t>
  </si>
  <si>
    <t>ZADANIE 17 - Plyn do naczyń</t>
  </si>
  <si>
    <t>ZADANIE 18 - Worki</t>
  </si>
  <si>
    <t>ZADANIE 19 - Środki do kuchni</t>
  </si>
  <si>
    <t xml:space="preserve">          ZADANIE 21 - Sól do uzdatniania wody, epurocet</t>
  </si>
  <si>
    <t xml:space="preserve">          ZADANIE 22 - Rękawice jednorazowe</t>
  </si>
  <si>
    <t xml:space="preserve">          ZADANIE 24 - Chlor</t>
  </si>
  <si>
    <t xml:space="preserve">          ZADANIE 25 - Stelaże</t>
  </si>
  <si>
    <t xml:space="preserve">          ZADANIE 26 - Pojemniki na odpady czerwone</t>
  </si>
  <si>
    <t xml:space="preserve">          ZADANIE 27 - Pojemniki na odpady niebieskie</t>
  </si>
  <si>
    <t xml:space="preserve">          ZADANIE 28 - Pojemniki na odpady żółte</t>
  </si>
  <si>
    <t xml:space="preserve">          ZADANIE 29 - Kubki jednorazowe, kieliszki, sznurek, folia aluminiowa, slomki, rękawice foliowe, opaski dla zmarłych</t>
  </si>
  <si>
    <t>ZADANIE 30 - Miotły, szczotki, stelaż do mopa, ściągacze do wody</t>
  </si>
  <si>
    <t>ZADANIE 31 - Dozowniki</t>
  </si>
  <si>
    <t>ZADANIE 34 -  Arkusze HDPE</t>
  </si>
  <si>
    <t>ZADANIE 35 -  Sorbent</t>
  </si>
  <si>
    <t>ZADANIE 37 - Papier do pieczenia, torebki szare</t>
  </si>
  <si>
    <t>ZADANIE 38 - Odplamiacz, odrdzewiacz</t>
  </si>
  <si>
    <t>ZADANIE 40 - Pady</t>
  </si>
  <si>
    <t>ZADANIE 41 - Środki do samochodu</t>
  </si>
  <si>
    <t>ZADANIE 42 -  Sól drogowa</t>
  </si>
  <si>
    <t xml:space="preserve">          ZADANIE 43 - Kwas szczawiowy, nadmanganian potasu</t>
  </si>
  <si>
    <t xml:space="preserve">          ZADANIE 44 - Wiadro z pokrywą</t>
  </si>
  <si>
    <t>ZADANIE 46 - Reczniki i papier Tork</t>
  </si>
  <si>
    <t>ZADANIE  47 - Etykiety</t>
  </si>
  <si>
    <t xml:space="preserve">          ZADANIE 45 - Wieszaki druciane</t>
  </si>
  <si>
    <t xml:space="preserve">          </t>
  </si>
  <si>
    <t xml:space="preserve">          ZADANIE 20 - Tabletki do pieca</t>
  </si>
  <si>
    <t xml:space="preserve">  ZADANIE 15 - Papier toaletowy, ręczniki</t>
  </si>
  <si>
    <t xml:space="preserve">  ZADANIE 14 - Kremy, mydło w płynie,mydło w kostkach, pasta do rąk, pasta do obuwia</t>
  </si>
  <si>
    <t xml:space="preserve">   ZADANIE 13 - Polimery</t>
  </si>
  <si>
    <t xml:space="preserve">  ZADANIE 12 - Zapach do toalet, krażki do toalet</t>
  </si>
  <si>
    <t xml:space="preserve">   ZADANIE 11 - Sól do zmywarek</t>
  </si>
  <si>
    <t xml:space="preserve">   ZADANIE 10 - Płyn do mycia okien, płyn do podłóg</t>
  </si>
  <si>
    <t xml:space="preserve">  ZADANIE 8 -  Odświeżacz powietrza</t>
  </si>
  <si>
    <t xml:space="preserve">  ZADANIE 6 - Tork</t>
  </si>
  <si>
    <t xml:space="preserve">   ZADANIE 4 - Koncentrat do mebli, mleczko, perfumowany koncentrat do toalet, odświeżacz powietrza, srodek do mebli</t>
  </si>
  <si>
    <t xml:space="preserve">  ZADANIE 32 - Artykuły do kuchni</t>
  </si>
  <si>
    <t>KWALIFIKOWANY PODPIS WYKONAWCY</t>
  </si>
  <si>
    <t xml:space="preserve">                     ZADANIE 23 - Szczczotka do mycia rąk</t>
  </si>
  <si>
    <t>Szczotka do mycia rąk i paznokci dedykowana do dozownika (wymiary wew. dozownika szer. 11cm wys. 34 cm) Wykonana z tworzywa sztucznego. Praktyczna i estetyczna, z wygodnym uchwytem i twardym włosiem. Długość szczotki 10 cm ± 2 mm. Szczotka wielokrotnego użytku. Dołączyć zdjęcia szczotki.</t>
  </si>
</sst>
</file>

<file path=xl/styles.xml><?xml version="1.0" encoding="utf-8"?>
<styleSheet xmlns="http://schemas.openxmlformats.org/spreadsheetml/2006/main">
  <numFmts count="3">
    <numFmt numFmtId="44" formatCode="_-* #,##0.00\ &quot;zł&quot;_-;\-* #,##0.00\ &quot;zł&quot;_-;_-* &quot;-&quot;??\ &quot;zł&quot;_-;_-@_-"/>
    <numFmt numFmtId="164" formatCode="#,##0_ ;\-#,##0\ "/>
    <numFmt numFmtId="165" formatCode="#,##0\ &quot;zł&quot;"/>
  </numFmts>
  <fonts count="12">
    <font>
      <sz val="11"/>
      <color theme="1"/>
      <name val="Calibri"/>
      <family val="2"/>
      <charset val="238"/>
      <scheme val="minor"/>
    </font>
    <font>
      <sz val="11"/>
      <color theme="1"/>
      <name val="Calibri"/>
      <family val="2"/>
      <charset val="238"/>
      <scheme val="minor"/>
    </font>
    <font>
      <sz val="10"/>
      <name val="Arial CE"/>
      <charset val="238"/>
    </font>
    <font>
      <sz val="10"/>
      <color theme="1"/>
      <name val="Arial Narrow"/>
      <family val="2"/>
      <charset val="238"/>
    </font>
    <font>
      <b/>
      <sz val="10"/>
      <color rgb="FF000000"/>
      <name val="Arial Narrow"/>
      <family val="2"/>
      <charset val="238"/>
    </font>
    <font>
      <b/>
      <sz val="10"/>
      <color indexed="8"/>
      <name val="Arial Narrow"/>
      <family val="2"/>
      <charset val="238"/>
    </font>
    <font>
      <sz val="10"/>
      <color indexed="8"/>
      <name val="Arial Narrow"/>
      <family val="2"/>
      <charset val="238"/>
    </font>
    <font>
      <sz val="10"/>
      <name val="Arial Narrow"/>
      <family val="2"/>
      <charset val="238"/>
    </font>
    <font>
      <b/>
      <u/>
      <sz val="10"/>
      <color theme="1"/>
      <name val="Arial Narrow"/>
      <family val="2"/>
      <charset val="238"/>
    </font>
    <font>
      <b/>
      <sz val="10"/>
      <color theme="1"/>
      <name val="Arial Narrow"/>
      <family val="2"/>
      <charset val="238"/>
    </font>
    <font>
      <b/>
      <sz val="10"/>
      <color rgb="FFFF0000"/>
      <name val="Arial Narrow"/>
      <family val="2"/>
      <charset val="238"/>
    </font>
    <font>
      <b/>
      <i/>
      <sz val="10"/>
      <color theme="1"/>
      <name val="Arial Narrow"/>
      <family val="2"/>
      <charset val="238"/>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medium">
        <color rgb="FF000000"/>
      </right>
      <top/>
      <bottom/>
      <diagonal/>
    </border>
    <border>
      <left style="medium">
        <color rgb="FF000000"/>
      </left>
      <right/>
      <top style="thin">
        <color indexed="64"/>
      </top>
      <bottom/>
      <diagonal/>
    </border>
    <border>
      <left/>
      <right/>
      <top style="thin">
        <color indexed="64"/>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indexed="64"/>
      </right>
      <top style="thin">
        <color indexed="64"/>
      </top>
      <bottom style="thin">
        <color indexed="64"/>
      </bottom>
      <diagonal/>
    </border>
    <border>
      <left style="medium">
        <color rgb="FF000000"/>
      </left>
      <right/>
      <top/>
      <bottom/>
      <diagonal/>
    </border>
    <border>
      <left/>
      <right/>
      <top style="medium">
        <color rgb="FF000000"/>
      </top>
      <bottom/>
      <diagonal/>
    </border>
    <border>
      <left style="medium">
        <color indexed="64"/>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2" fillId="0" borderId="0"/>
    <xf numFmtId="0" fontId="2" fillId="0" borderId="0"/>
  </cellStyleXfs>
  <cellXfs count="198">
    <xf numFmtId="0" fontId="0" fillId="0" borderId="0" xfId="0"/>
    <xf numFmtId="9" fontId="3" fillId="0" borderId="1" xfId="0" applyNumberFormat="1" applyFont="1" applyBorder="1" applyAlignment="1">
      <alignment horizontal="center" vertical="center"/>
    </xf>
    <xf numFmtId="0" fontId="3" fillId="0" borderId="1" xfId="0" applyFont="1" applyBorder="1" applyAlignment="1">
      <alignment horizontal="center" vertical="center"/>
    </xf>
    <xf numFmtId="44" fontId="3" fillId="0" borderId="1" xfId="1" applyFont="1" applyBorder="1" applyAlignment="1">
      <alignment horizontal="righ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44" fontId="6" fillId="0" borderId="1" xfId="1" applyFont="1" applyBorder="1" applyAlignment="1">
      <alignment horizontal="center" vertical="center" wrapText="1"/>
    </xf>
    <xf numFmtId="9" fontId="6" fillId="0" borderId="1" xfId="3" applyNumberFormat="1" applyFont="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44" fontId="6" fillId="2" borderId="1" xfId="1" applyFont="1" applyFill="1" applyBorder="1" applyAlignment="1">
      <alignment horizontal="center" vertical="center" wrapText="1"/>
    </xf>
    <xf numFmtId="9" fontId="6" fillId="2" borderId="1" xfId="3" applyNumberFormat="1" applyFont="1" applyFill="1" applyBorder="1" applyAlignment="1">
      <alignment horizontal="center" vertical="center" wrapText="1"/>
    </xf>
    <xf numFmtId="0" fontId="6" fillId="0" borderId="9" xfId="0" applyFont="1" applyBorder="1" applyAlignment="1">
      <alignment horizontal="center" vertical="center"/>
    </xf>
    <xf numFmtId="44" fontId="6" fillId="0" borderId="6" xfId="1" applyFont="1" applyFill="1" applyBorder="1" applyAlignment="1">
      <alignment horizontal="center" vertical="center"/>
    </xf>
    <xf numFmtId="0" fontId="6" fillId="0" borderId="2" xfId="0" applyFont="1" applyBorder="1" applyAlignment="1">
      <alignment horizontal="left" vertical="center" wrapText="1"/>
    </xf>
    <xf numFmtId="9" fontId="6" fillId="0" borderId="1" xfId="3" applyNumberFormat="1" applyFont="1" applyBorder="1" applyAlignment="1">
      <alignment vertical="center" wrapText="1"/>
    </xf>
    <xf numFmtId="0" fontId="8" fillId="0" borderId="16" xfId="0" applyFont="1" applyBorder="1" applyAlignment="1">
      <alignment vertical="center" wrapText="1"/>
    </xf>
    <xf numFmtId="0" fontId="3" fillId="0" borderId="17" xfId="0" applyFont="1" applyBorder="1" applyAlignment="1">
      <alignment horizontal="center" vertical="center" wrapText="1"/>
    </xf>
    <xf numFmtId="49" fontId="3" fillId="0" borderId="17" xfId="0" applyNumberFormat="1" applyFont="1" applyBorder="1" applyAlignment="1">
      <alignment horizontal="center" vertical="center" wrapText="1"/>
    </xf>
    <xf numFmtId="0" fontId="8" fillId="0" borderId="17" xfId="0" applyFont="1" applyBorder="1" applyAlignment="1">
      <alignment vertical="center" wrapText="1"/>
    </xf>
    <xf numFmtId="0" fontId="8" fillId="0" borderId="19" xfId="0" applyFont="1" applyBorder="1" applyAlignment="1">
      <alignment vertical="center" wrapText="1"/>
    </xf>
    <xf numFmtId="44" fontId="5" fillId="0" borderId="1" xfId="1" applyFont="1" applyFill="1" applyBorder="1" applyAlignment="1">
      <alignment horizontal="center" vertical="center" wrapText="1"/>
    </xf>
    <xf numFmtId="0" fontId="3" fillId="0" borderId="0" xfId="0" applyFont="1"/>
    <xf numFmtId="0" fontId="3" fillId="0" borderId="2" xfId="0" applyFont="1" applyBorder="1" applyAlignment="1">
      <alignment horizontal="center" vertical="center"/>
    </xf>
    <xf numFmtId="0" fontId="3" fillId="0" borderId="2" xfId="0" applyFont="1" applyBorder="1" applyAlignment="1">
      <alignment vertical="center" wrapText="1"/>
    </xf>
    <xf numFmtId="44" fontId="3" fillId="0" borderId="2" xfId="1" applyFont="1" applyBorder="1" applyAlignment="1">
      <alignment vertical="center"/>
    </xf>
    <xf numFmtId="9" fontId="3" fillId="0" borderId="2" xfId="0" applyNumberFormat="1" applyFont="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44" fontId="3" fillId="2" borderId="1" xfId="1" applyFont="1" applyFill="1" applyBorder="1" applyAlignment="1">
      <alignment vertical="center"/>
    </xf>
    <xf numFmtId="44" fontId="9" fillId="0" borderId="1" xfId="1" applyFont="1" applyBorder="1" applyAlignment="1">
      <alignment vertical="center"/>
    </xf>
    <xf numFmtId="0" fontId="6" fillId="0" borderId="3" xfId="3" applyFont="1" applyBorder="1" applyAlignment="1">
      <alignment horizontal="center" vertical="center"/>
    </xf>
    <xf numFmtId="0" fontId="6" fillId="0" borderId="1" xfId="3" applyFont="1" applyBorder="1" applyAlignment="1">
      <alignment vertical="center" wrapText="1"/>
    </xf>
    <xf numFmtId="0" fontId="6" fillId="0" borderId="1" xfId="3" applyFont="1" applyBorder="1" applyAlignment="1">
      <alignment horizontal="center" vertical="center"/>
    </xf>
    <xf numFmtId="44" fontId="6" fillId="0" borderId="1" xfId="1" applyFont="1" applyBorder="1" applyAlignment="1">
      <alignment vertical="center"/>
    </xf>
    <xf numFmtId="0" fontId="6" fillId="0" borderId="1" xfId="3" applyFont="1" applyBorder="1" applyAlignment="1">
      <alignment horizontal="center" vertical="center" wrapText="1"/>
    </xf>
    <xf numFmtId="44" fontId="3" fillId="0" borderId="1" xfId="1" applyFont="1" applyBorder="1" applyAlignment="1">
      <alignment vertical="center"/>
    </xf>
    <xf numFmtId="0" fontId="3" fillId="0" borderId="1" xfId="0" applyFont="1" applyBorder="1" applyAlignment="1">
      <alignment vertical="center" wrapText="1"/>
    </xf>
    <xf numFmtId="9" fontId="3" fillId="2" borderId="1"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2" borderId="2" xfId="0" applyFont="1" applyFill="1" applyBorder="1" applyAlignment="1">
      <alignment vertical="center" wrapText="1"/>
    </xf>
    <xf numFmtId="44" fontId="3" fillId="2" borderId="2" xfId="1" applyFont="1" applyFill="1" applyBorder="1" applyAlignment="1">
      <alignment vertical="center"/>
    </xf>
    <xf numFmtId="9" fontId="3" fillId="2" borderId="2" xfId="0" applyNumberFormat="1" applyFont="1" applyFill="1" applyBorder="1" applyAlignment="1">
      <alignment horizontal="center" vertical="center"/>
    </xf>
    <xf numFmtId="0" fontId="3" fillId="0" borderId="1" xfId="0" applyFont="1" applyBorder="1" applyAlignment="1">
      <alignment horizontal="left" vertical="center" wrapText="1"/>
    </xf>
    <xf numFmtId="44" fontId="3" fillId="0" borderId="1" xfId="1" applyFont="1" applyBorder="1" applyAlignment="1">
      <alignment horizontal="center" vertical="center"/>
    </xf>
    <xf numFmtId="9" fontId="3" fillId="0" borderId="1" xfId="0" applyNumberFormat="1" applyFont="1" applyBorder="1" applyAlignment="1">
      <alignment vertical="center"/>
    </xf>
    <xf numFmtId="9" fontId="6" fillId="0" borderId="1" xfId="3" applyNumberFormat="1" applyFont="1" applyBorder="1" applyAlignment="1">
      <alignment vertical="center"/>
    </xf>
    <xf numFmtId="0" fontId="3" fillId="2" borderId="2" xfId="0" applyFont="1" applyFill="1" applyBorder="1" applyAlignment="1">
      <alignment horizontal="left" vertical="center" wrapText="1"/>
    </xf>
    <xf numFmtId="44" fontId="3" fillId="2" borderId="2" xfId="1" applyFont="1" applyFill="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xf>
    <xf numFmtId="0" fontId="3" fillId="0" borderId="8" xfId="0" applyFont="1" applyBorder="1" applyAlignment="1">
      <alignment horizontal="center" vertical="center"/>
    </xf>
    <xf numFmtId="0" fontId="7" fillId="0" borderId="2" xfId="0" applyFont="1" applyBorder="1" applyAlignment="1">
      <alignment horizontal="center" vertical="center"/>
    </xf>
    <xf numFmtId="9" fontId="3" fillId="2" borderId="1" xfId="0" applyNumberFormat="1" applyFont="1" applyFill="1" applyBorder="1" applyAlignment="1">
      <alignment vertical="center"/>
    </xf>
    <xf numFmtId="0" fontId="3" fillId="2" borderId="1" xfId="0" applyFont="1" applyFill="1" applyBorder="1" applyAlignment="1">
      <alignment horizontal="center" vertical="center" wrapText="1"/>
    </xf>
    <xf numFmtId="0" fontId="9" fillId="2" borderId="2" xfId="0" applyFont="1" applyFill="1" applyBorder="1" applyAlignment="1">
      <alignment horizontal="center" vertical="center"/>
    </xf>
    <xf numFmtId="44" fontId="9" fillId="2" borderId="2" xfId="1" applyFont="1" applyFill="1" applyBorder="1" applyAlignment="1">
      <alignment horizontal="center" vertical="center"/>
    </xf>
    <xf numFmtId="44" fontId="9" fillId="2" borderId="2" xfId="1" applyFont="1" applyFill="1" applyBorder="1" applyAlignment="1">
      <alignment vertical="center"/>
    </xf>
    <xf numFmtId="0" fontId="3" fillId="2" borderId="1" xfId="0" applyFont="1" applyFill="1" applyBorder="1" applyAlignment="1">
      <alignment horizontal="left" vertical="center" wrapText="1"/>
    </xf>
    <xf numFmtId="44" fontId="3" fillId="2" borderId="1" xfId="1" applyFont="1" applyFill="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44" fontId="9" fillId="0" borderId="1" xfId="1" applyFont="1" applyBorder="1" applyAlignment="1">
      <alignment horizontal="center" vertical="center"/>
    </xf>
    <xf numFmtId="9" fontId="9" fillId="0" borderId="1" xfId="0" applyNumberFormat="1" applyFont="1" applyBorder="1" applyAlignment="1">
      <alignment horizontal="center" vertical="center"/>
    </xf>
    <xf numFmtId="3" fontId="3" fillId="2" borderId="1" xfId="0" applyNumberFormat="1" applyFont="1" applyFill="1" applyBorder="1" applyAlignment="1">
      <alignment horizontal="center" vertical="center"/>
    </xf>
    <xf numFmtId="3" fontId="3" fillId="2" borderId="2" xfId="0" applyNumberFormat="1" applyFont="1" applyFill="1" applyBorder="1" applyAlignment="1">
      <alignment horizontal="center" vertical="center"/>
    </xf>
    <xf numFmtId="9" fontId="3" fillId="2" borderId="2" xfId="0" applyNumberFormat="1" applyFont="1" applyFill="1" applyBorder="1" applyAlignment="1">
      <alignment vertical="center"/>
    </xf>
    <xf numFmtId="0" fontId="3" fillId="2" borderId="9" xfId="0" applyFont="1" applyFill="1" applyBorder="1" applyAlignment="1">
      <alignment horizontal="center" vertical="center"/>
    </xf>
    <xf numFmtId="0" fontId="3" fillId="2" borderId="9" xfId="0" applyFont="1" applyFill="1" applyBorder="1" applyAlignment="1">
      <alignment vertical="center" wrapText="1"/>
    </xf>
    <xf numFmtId="44" fontId="3" fillId="2" borderId="9" xfId="1" applyFont="1" applyFill="1" applyBorder="1" applyAlignment="1">
      <alignment vertical="center"/>
    </xf>
    <xf numFmtId="9" fontId="3" fillId="2" borderId="9" xfId="0" applyNumberFormat="1" applyFont="1" applyFill="1" applyBorder="1" applyAlignment="1">
      <alignment vertical="center"/>
    </xf>
    <xf numFmtId="44" fontId="9" fillId="2" borderId="1" xfId="1" applyFont="1" applyFill="1" applyBorder="1" applyAlignment="1">
      <alignment vertical="center"/>
    </xf>
    <xf numFmtId="0" fontId="6" fillId="0" borderId="1" xfId="0" applyFont="1" applyBorder="1" applyAlignment="1">
      <alignment vertical="center" wrapText="1"/>
    </xf>
    <xf numFmtId="0" fontId="6" fillId="2" borderId="2" xfId="0" applyFont="1" applyFill="1" applyBorder="1" applyAlignment="1">
      <alignment vertical="center" wrapText="1"/>
    </xf>
    <xf numFmtId="0" fontId="6" fillId="0" borderId="9" xfId="0" applyFont="1" applyBorder="1" applyAlignment="1">
      <alignment vertical="center" wrapText="1"/>
    </xf>
    <xf numFmtId="0" fontId="6" fillId="0" borderId="1" xfId="0" applyFont="1" applyBorder="1" applyAlignment="1">
      <alignment horizontal="left" vertical="center" wrapText="1"/>
    </xf>
    <xf numFmtId="0" fontId="6" fillId="0" borderId="2" xfId="0" applyFont="1" applyBorder="1" applyAlignment="1">
      <alignment horizontal="center" vertical="center"/>
    </xf>
    <xf numFmtId="0" fontId="6" fillId="0" borderId="2" xfId="0" applyFont="1" applyBorder="1" applyAlignment="1">
      <alignment vertical="center" wrapText="1"/>
    </xf>
    <xf numFmtId="44" fontId="6" fillId="0" borderId="2" xfId="0" applyNumberFormat="1" applyFont="1" applyBorder="1" applyAlignment="1">
      <alignment vertical="center"/>
    </xf>
    <xf numFmtId="9" fontId="6"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0" fontId="6" fillId="0" borderId="1" xfId="3" applyFont="1" applyBorder="1" applyAlignment="1">
      <alignment vertical="center"/>
    </xf>
    <xf numFmtId="165" fontId="6" fillId="0" borderId="1" xfId="3" applyNumberFormat="1" applyFont="1" applyBorder="1" applyAlignment="1">
      <alignment vertical="center"/>
    </xf>
    <xf numFmtId="165" fontId="9" fillId="0" borderId="1" xfId="1" applyNumberFormat="1" applyFont="1" applyBorder="1" applyAlignment="1">
      <alignment vertical="center"/>
    </xf>
    <xf numFmtId="3" fontId="3" fillId="0" borderId="1" xfId="0" applyNumberFormat="1" applyFont="1" applyBorder="1" applyAlignment="1">
      <alignment horizontal="center" vertical="center"/>
    </xf>
    <xf numFmtId="9" fontId="3" fillId="0" borderId="2" xfId="0" applyNumberFormat="1" applyFont="1" applyBorder="1" applyAlignment="1">
      <alignment vertical="center"/>
    </xf>
    <xf numFmtId="44" fontId="9" fillId="0" borderId="9" xfId="1" applyFont="1" applyBorder="1" applyAlignment="1">
      <alignment vertical="center"/>
    </xf>
    <xf numFmtId="44" fontId="9" fillId="0" borderId="13" xfId="1" applyFont="1" applyBorder="1" applyAlignment="1">
      <alignment vertical="center"/>
    </xf>
    <xf numFmtId="0" fontId="3" fillId="0" borderId="1" xfId="0" applyFont="1" applyBorder="1" applyAlignment="1">
      <alignment horizontal="center"/>
    </xf>
    <xf numFmtId="2" fontId="9" fillId="0" borderId="1" xfId="0" applyNumberFormat="1" applyFont="1" applyBorder="1"/>
    <xf numFmtId="0" fontId="3" fillId="0" borderId="14" xfId="0" applyFont="1" applyBorder="1" applyAlignment="1">
      <alignment horizontal="center" vertical="center"/>
    </xf>
    <xf numFmtId="0" fontId="3" fillId="0" borderId="1" xfId="0" applyFont="1" applyBorder="1" applyAlignment="1">
      <alignment wrapText="1"/>
    </xf>
    <xf numFmtId="0" fontId="3" fillId="0" borderId="1" xfId="0" applyFont="1" applyBorder="1" applyAlignment="1">
      <alignment horizontal="left" vertical="center"/>
    </xf>
    <xf numFmtId="0" fontId="3" fillId="0" borderId="1" xfId="0" applyFont="1" applyBorder="1" applyAlignment="1">
      <alignment horizontal="left" wrapText="1"/>
    </xf>
    <xf numFmtId="0" fontId="9" fillId="0" borderId="7" xfId="0" applyFont="1" applyBorder="1" applyAlignment="1">
      <alignment horizontal="center" vertical="center"/>
    </xf>
    <xf numFmtId="2" fontId="3" fillId="0" borderId="1" xfId="0" applyNumberFormat="1" applyFont="1" applyBorder="1"/>
    <xf numFmtId="9" fontId="3" fillId="0" borderId="1" xfId="0" applyNumberFormat="1" applyFont="1" applyBorder="1" applyAlignment="1">
      <alignment horizontal="center"/>
    </xf>
    <xf numFmtId="44" fontId="3" fillId="0" borderId="1" xfId="1" applyFont="1" applyBorder="1" applyAlignment="1"/>
    <xf numFmtId="0" fontId="3" fillId="0" borderId="2" xfId="0" applyFont="1" applyBorder="1" applyAlignment="1">
      <alignment wrapText="1"/>
    </xf>
    <xf numFmtId="0" fontId="3" fillId="0" borderId="2" xfId="0" applyFont="1" applyBorder="1" applyAlignment="1">
      <alignment horizontal="center"/>
    </xf>
    <xf numFmtId="2" fontId="3" fillId="0" borderId="2" xfId="0" applyNumberFormat="1" applyFont="1" applyBorder="1"/>
    <xf numFmtId="9" fontId="3" fillId="0" borderId="2" xfId="0" applyNumberFormat="1" applyFont="1" applyBorder="1" applyAlignment="1">
      <alignment horizontal="center"/>
    </xf>
    <xf numFmtId="44" fontId="3" fillId="0" borderId="2" xfId="1" applyFont="1" applyBorder="1" applyAlignment="1"/>
    <xf numFmtId="2" fontId="9" fillId="2" borderId="1" xfId="0" applyNumberFormat="1" applyFont="1" applyFill="1" applyBorder="1"/>
    <xf numFmtId="0" fontId="3" fillId="0" borderId="15" xfId="0" applyFont="1" applyBorder="1" applyAlignment="1">
      <alignment horizontal="center" vertical="center" wrapText="1"/>
    </xf>
    <xf numFmtId="0" fontId="3" fillId="0" borderId="0" xfId="0" applyFont="1" applyAlignment="1">
      <alignment vertical="center"/>
    </xf>
    <xf numFmtId="44" fontId="3" fillId="0" borderId="0" xfId="1" applyFont="1" applyAlignment="1">
      <alignment vertical="center"/>
    </xf>
    <xf numFmtId="0" fontId="3" fillId="0" borderId="1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9" xfId="0" applyFont="1" applyBorder="1" applyAlignment="1">
      <alignment horizontal="center" vertical="center"/>
    </xf>
    <xf numFmtId="0" fontId="3" fillId="0" borderId="0" xfId="0" applyFont="1" applyAlignment="1">
      <alignment horizontal="center" vertical="center"/>
    </xf>
    <xf numFmtId="44" fontId="3" fillId="0" borderId="0" xfId="1" applyFont="1" applyAlignment="1">
      <alignment horizontal="center" vertical="center"/>
    </xf>
    <xf numFmtId="0" fontId="3" fillId="0" borderId="25" xfId="0" applyFont="1" applyBorder="1" applyAlignment="1">
      <alignment horizontal="center" vertical="center"/>
    </xf>
    <xf numFmtId="44" fontId="9" fillId="0" borderId="0" xfId="1" applyFont="1" applyBorder="1" applyAlignment="1">
      <alignment horizontal="center" vertical="center"/>
    </xf>
    <xf numFmtId="0" fontId="3" fillId="0" borderId="27" xfId="0" applyFont="1" applyBorder="1" applyAlignment="1">
      <alignment vertical="center" wrapText="1"/>
    </xf>
    <xf numFmtId="44" fontId="9" fillId="0" borderId="22" xfId="1" applyFont="1" applyBorder="1" applyAlignment="1">
      <alignment horizontal="center" vertical="center"/>
    </xf>
    <xf numFmtId="44" fontId="10" fillId="0" borderId="1" xfId="1" applyFont="1" applyBorder="1" applyAlignment="1">
      <alignment vertical="center"/>
    </xf>
    <xf numFmtId="0" fontId="6" fillId="4" borderId="1" xfId="2" applyFont="1" applyFill="1" applyBorder="1" applyAlignment="1">
      <alignment horizontal="center" vertical="center"/>
    </xf>
    <xf numFmtId="0" fontId="5" fillId="4" borderId="1" xfId="2" applyFont="1" applyFill="1" applyBorder="1" applyAlignment="1">
      <alignment horizontal="center" vertical="center" wrapText="1"/>
    </xf>
    <xf numFmtId="44" fontId="5" fillId="4" borderId="1" xfId="1" applyFont="1" applyFill="1" applyBorder="1" applyAlignment="1">
      <alignment horizontal="center" vertical="center" wrapText="1"/>
    </xf>
    <xf numFmtId="0" fontId="5" fillId="4" borderId="1" xfId="2" applyFont="1" applyFill="1" applyBorder="1" applyAlignment="1">
      <alignment horizontal="center" vertical="center"/>
    </xf>
    <xf numFmtId="164" fontId="5" fillId="4" borderId="1" xfId="1" applyNumberFormat="1" applyFont="1" applyFill="1" applyBorder="1" applyAlignment="1">
      <alignment horizontal="center" vertical="center"/>
    </xf>
    <xf numFmtId="0" fontId="9" fillId="4" borderId="1" xfId="0" applyFont="1" applyFill="1" applyBorder="1" applyAlignment="1">
      <alignment horizontal="center"/>
    </xf>
    <xf numFmtId="0" fontId="3" fillId="3" borderId="0" xfId="0" applyFont="1" applyFill="1"/>
    <xf numFmtId="44" fontId="9" fillId="0" borderId="2" xfId="1" applyFont="1" applyBorder="1" applyAlignment="1">
      <alignment vertical="center"/>
    </xf>
    <xf numFmtId="0" fontId="3" fillId="0" borderId="13" xfId="0" applyFont="1" applyBorder="1" applyAlignment="1">
      <alignment horizontal="center" vertical="center"/>
    </xf>
    <xf numFmtId="0" fontId="3" fillId="0" borderId="13" xfId="0" applyFont="1" applyBorder="1" applyAlignment="1">
      <alignment vertical="center" wrapText="1"/>
    </xf>
    <xf numFmtId="44" fontId="3" fillId="0" borderId="13" xfId="1" applyFont="1" applyBorder="1" applyAlignment="1">
      <alignment vertical="center"/>
    </xf>
    <xf numFmtId="9" fontId="3" fillId="0" borderId="13" xfId="0" applyNumberFormat="1" applyFont="1" applyBorder="1" applyAlignment="1">
      <alignment horizontal="center" vertical="center"/>
    </xf>
    <xf numFmtId="0" fontId="3" fillId="3" borderId="1" xfId="0" applyFont="1" applyFill="1" applyBorder="1"/>
    <xf numFmtId="0" fontId="9" fillId="3" borderId="5" xfId="0" applyFont="1" applyFill="1" applyBorder="1" applyAlignment="1">
      <alignment horizontal="left" vertical="center"/>
    </xf>
    <xf numFmtId="0" fontId="9" fillId="3" borderId="6" xfId="0" applyFont="1" applyFill="1" applyBorder="1" applyAlignment="1">
      <alignment horizontal="left" vertical="center"/>
    </xf>
    <xf numFmtId="44" fontId="9" fillId="3" borderId="6" xfId="1" applyFont="1" applyFill="1" applyBorder="1" applyAlignment="1">
      <alignment horizontal="left" vertical="center"/>
    </xf>
    <xf numFmtId="0" fontId="11" fillId="0" borderId="0" xfId="0" applyFont="1"/>
    <xf numFmtId="0" fontId="3" fillId="0" borderId="2" xfId="0" applyFont="1" applyFill="1" applyBorder="1" applyAlignment="1">
      <alignment vertical="center" wrapText="1"/>
    </xf>
    <xf numFmtId="0" fontId="9" fillId="3"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xf>
    <xf numFmtId="0" fontId="5" fillId="3" borderId="3" xfId="3" applyFont="1" applyFill="1" applyBorder="1" applyAlignment="1">
      <alignment horizontal="left" vertical="center"/>
    </xf>
    <xf numFmtId="0" fontId="5" fillId="3" borderId="4" xfId="3" applyFont="1" applyFill="1" applyBorder="1" applyAlignment="1">
      <alignment horizontal="left" vertical="center"/>
    </xf>
    <xf numFmtId="0" fontId="9" fillId="0" borderId="1" xfId="0" applyFont="1" applyBorder="1" applyAlignment="1">
      <alignment horizontal="center"/>
    </xf>
    <xf numFmtId="0" fontId="9" fillId="0" borderId="22" xfId="0" applyFont="1" applyBorder="1" applyAlignment="1">
      <alignment horizontal="center" vertical="top" wrapText="1"/>
    </xf>
    <xf numFmtId="0" fontId="9" fillId="0" borderId="0" xfId="0" applyFont="1" applyAlignment="1">
      <alignment horizontal="center" vertical="top" wrapText="1"/>
    </xf>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0" borderId="22" xfId="0" applyFont="1" applyBorder="1" applyAlignment="1">
      <alignment horizontal="center" vertical="center"/>
    </xf>
    <xf numFmtId="0" fontId="3" fillId="0" borderId="14" xfId="0" applyFont="1" applyBorder="1" applyAlignment="1">
      <alignment horizontal="center" vertical="center" wrapText="1"/>
    </xf>
    <xf numFmtId="0" fontId="3" fillId="0" borderId="0" xfId="0" applyFont="1" applyAlignment="1">
      <alignment horizontal="left" vertical="center" wrapText="1"/>
    </xf>
    <xf numFmtId="0" fontId="3" fillId="0" borderId="20" xfId="0" applyFont="1" applyBorder="1" applyAlignment="1">
      <alignment horizontal="left" vertical="center" wrapText="1"/>
    </xf>
    <xf numFmtId="0" fontId="3" fillId="0" borderId="23" xfId="0" applyFont="1" applyBorder="1" applyAlignment="1">
      <alignment horizontal="left" vertical="center"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0" xfId="0" applyFont="1" applyAlignment="1">
      <alignment horizontal="center" vertical="center"/>
    </xf>
    <xf numFmtId="0" fontId="3" fillId="0" borderId="24" xfId="0" applyFont="1" applyBorder="1" applyAlignment="1">
      <alignment vertical="center" wrapText="1"/>
    </xf>
    <xf numFmtId="0" fontId="3" fillId="0" borderId="26" xfId="0" applyFont="1" applyBorder="1" applyAlignment="1">
      <alignment vertical="center" wrapText="1"/>
    </xf>
    <xf numFmtId="0" fontId="3" fillId="0" borderId="20" xfId="0" applyFont="1" applyBorder="1" applyAlignment="1">
      <alignment vertical="center" wrapText="1"/>
    </xf>
    <xf numFmtId="0" fontId="3" fillId="0" borderId="23" xfId="0" applyFont="1" applyBorder="1" applyAlignment="1">
      <alignment vertical="center" wrapText="1"/>
    </xf>
    <xf numFmtId="0" fontId="9" fillId="0" borderId="0" xfId="0" applyFont="1" applyAlignment="1">
      <alignment horizontal="center" vertical="center"/>
    </xf>
    <xf numFmtId="0" fontId="5" fillId="3" borderId="5" xfId="3" applyFont="1" applyFill="1" applyBorder="1" applyAlignment="1">
      <alignment horizontal="left" vertical="center"/>
    </xf>
    <xf numFmtId="0" fontId="5" fillId="3" borderId="6" xfId="3" applyFont="1" applyFill="1" applyBorder="1" applyAlignment="1">
      <alignment horizontal="left" vertical="center"/>
    </xf>
    <xf numFmtId="0" fontId="9" fillId="3" borderId="6" xfId="0" applyFont="1" applyFill="1" applyBorder="1" applyAlignment="1">
      <alignment horizontal="left" vertical="center"/>
    </xf>
    <xf numFmtId="0" fontId="5" fillId="0" borderId="5" xfId="3" applyFont="1" applyBorder="1" applyAlignment="1">
      <alignment horizontal="left" vertical="center"/>
    </xf>
    <xf numFmtId="0" fontId="5" fillId="0" borderId="6" xfId="3" applyFont="1" applyBorder="1" applyAlignment="1">
      <alignment horizontal="left"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2" xfId="0" applyFont="1" applyBorder="1" applyAlignment="1">
      <alignment horizontal="center"/>
    </xf>
    <xf numFmtId="0" fontId="5" fillId="3" borderId="5" xfId="3" applyFont="1" applyFill="1" applyBorder="1" applyAlignment="1">
      <alignment vertical="center"/>
    </xf>
    <xf numFmtId="0" fontId="5" fillId="3" borderId="6" xfId="3" applyFont="1" applyFill="1" applyBorder="1" applyAlignment="1">
      <alignment vertical="center"/>
    </xf>
    <xf numFmtId="0" fontId="9" fillId="0" borderId="1" xfId="0" applyFont="1" applyBorder="1" applyAlignment="1">
      <alignment horizontal="left" vertical="center"/>
    </xf>
    <xf numFmtId="0" fontId="4" fillId="3" borderId="1" xfId="0" applyFont="1" applyFill="1" applyBorder="1" applyAlignment="1">
      <alignment horizontal="left" vertical="center"/>
    </xf>
    <xf numFmtId="0" fontId="5" fillId="3" borderId="1" xfId="0" applyFont="1" applyFill="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3" borderId="1" xfId="3" applyFont="1" applyFill="1" applyBorder="1" applyAlignment="1">
      <alignment horizontal="left" vertical="center"/>
    </xf>
    <xf numFmtId="0" fontId="5" fillId="3" borderId="3" xfId="3" applyFont="1" applyFill="1" applyBorder="1" applyAlignment="1">
      <alignment vertical="center"/>
    </xf>
    <xf numFmtId="0" fontId="5" fillId="3" borderId="4" xfId="3" applyFont="1" applyFill="1" applyBorder="1" applyAlignment="1">
      <alignment vertical="center"/>
    </xf>
    <xf numFmtId="0" fontId="9" fillId="0" borderId="2" xfId="0" applyFont="1" applyBorder="1" applyAlignment="1">
      <alignment horizontal="center" vertical="center"/>
    </xf>
    <xf numFmtId="0" fontId="9" fillId="3" borderId="5" xfId="0" applyFont="1" applyFill="1" applyBorder="1" applyAlignment="1">
      <alignment horizontal="left"/>
    </xf>
    <xf numFmtId="0" fontId="9" fillId="3" borderId="6" xfId="0" applyFont="1" applyFill="1" applyBorder="1" applyAlignment="1">
      <alignment horizontal="left"/>
    </xf>
    <xf numFmtId="0" fontId="9" fillId="3" borderId="7" xfId="0" applyFont="1" applyFill="1" applyBorder="1" applyAlignment="1">
      <alignment horizontal="left"/>
    </xf>
    <xf numFmtId="0" fontId="9" fillId="3" borderId="28" xfId="0" applyFont="1" applyFill="1" applyBorder="1" applyAlignment="1">
      <alignment horizontal="left"/>
    </xf>
    <xf numFmtId="0" fontId="9" fillId="2" borderId="5" xfId="0" applyFont="1" applyFill="1" applyBorder="1" applyAlignment="1">
      <alignment horizontal="left" vertical="center" wrapText="1"/>
    </xf>
    <xf numFmtId="0" fontId="9" fillId="2" borderId="6" xfId="0" applyFont="1" applyFill="1" applyBorder="1" applyAlignment="1">
      <alignment horizontal="left" vertical="center" wrapText="1"/>
    </xf>
    <xf numFmtId="0" fontId="9" fillId="2" borderId="7" xfId="0" applyFont="1" applyFill="1" applyBorder="1" applyAlignment="1">
      <alignment horizontal="left" vertical="center" wrapText="1"/>
    </xf>
    <xf numFmtId="0" fontId="9" fillId="3" borderId="5" xfId="0" applyFont="1" applyFill="1" applyBorder="1" applyAlignment="1">
      <alignment horizontal="left" vertical="center"/>
    </xf>
    <xf numFmtId="0" fontId="9" fillId="3" borderId="7" xfId="0" applyFont="1" applyFill="1" applyBorder="1" applyAlignment="1">
      <alignment horizontal="left" vertical="center"/>
    </xf>
    <xf numFmtId="0" fontId="9" fillId="2" borderId="1" xfId="0" applyFont="1" applyFill="1" applyBorder="1" applyAlignment="1">
      <alignment horizontal="center" vertical="center"/>
    </xf>
    <xf numFmtId="0" fontId="9" fillId="3" borderId="9" xfId="0" applyFont="1" applyFill="1" applyBorder="1" applyAlignment="1">
      <alignment vertical="center"/>
    </xf>
    <xf numFmtId="0" fontId="3" fillId="3" borderId="9" xfId="0" applyFont="1" applyFill="1" applyBorder="1" applyAlignment="1">
      <alignment vertical="center"/>
    </xf>
  </cellXfs>
  <cellStyles count="4">
    <cellStyle name="Normalny" xfId="0" builtinId="0"/>
    <cellStyle name="Normalny 2" xfId="3"/>
    <cellStyle name="Normalny 3" xfId="2"/>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3</xdr:col>
      <xdr:colOff>28575</xdr:colOff>
      <xdr:row>109</xdr:row>
      <xdr:rowOff>0</xdr:rowOff>
    </xdr:from>
    <xdr:ext cx="76200" cy="85725"/>
    <xdr:sp macro="" textlink="">
      <xdr:nvSpPr>
        <xdr:cNvPr id="14" name="Text Box 1">
          <a:extLst>
            <a:ext uri="{FF2B5EF4-FFF2-40B4-BE49-F238E27FC236}">
              <a16:creationId xmlns:a16="http://schemas.microsoft.com/office/drawing/2014/main" xmlns="" id="{81A1D3B8-A007-4C56-B55A-2724A51B9E91}"/>
            </a:ext>
          </a:extLst>
        </xdr:cNvPr>
        <xdr:cNvSpPr txBox="1">
          <a:spLocks noChangeArrowheads="1"/>
        </xdr:cNvSpPr>
      </xdr:nvSpPr>
      <xdr:spPr bwMode="auto">
        <a:xfrm>
          <a:off x="5048250" y="64741425"/>
          <a:ext cx="76200" cy="85725"/>
        </a:xfrm>
        <a:prstGeom prst="rect">
          <a:avLst/>
        </a:prstGeom>
        <a:noFill/>
        <a:ln w="9525">
          <a:noFill/>
          <a:miter lim="800000"/>
          <a:headEnd/>
          <a:tailEnd/>
        </a:ln>
      </xdr:spPr>
    </xdr:sp>
    <xdr:clientData/>
  </xdr:oneCellAnchor>
  <xdr:oneCellAnchor>
    <xdr:from>
      <xdr:col>3</xdr:col>
      <xdr:colOff>28575</xdr:colOff>
      <xdr:row>209</xdr:row>
      <xdr:rowOff>0</xdr:rowOff>
    </xdr:from>
    <xdr:ext cx="76200" cy="85725"/>
    <xdr:sp macro="" textlink="">
      <xdr:nvSpPr>
        <xdr:cNvPr id="15" name="Text Box 1">
          <a:extLst>
            <a:ext uri="{FF2B5EF4-FFF2-40B4-BE49-F238E27FC236}">
              <a16:creationId xmlns:a16="http://schemas.microsoft.com/office/drawing/2014/main" xmlns="" id="{03DEAFE0-8A0C-4BAA-BBE4-D64C7B64B96A}"/>
            </a:ext>
          </a:extLst>
        </xdr:cNvPr>
        <xdr:cNvSpPr txBox="1">
          <a:spLocks noChangeArrowheads="1"/>
        </xdr:cNvSpPr>
      </xdr:nvSpPr>
      <xdr:spPr bwMode="auto">
        <a:xfrm>
          <a:off x="5048250" y="122443875"/>
          <a:ext cx="76200" cy="85725"/>
        </a:xfrm>
        <a:prstGeom prst="rect">
          <a:avLst/>
        </a:prstGeom>
        <a:noFill/>
        <a:ln w="9525">
          <a:noFill/>
          <a:miter lim="800000"/>
          <a:headEnd/>
          <a:tailEnd/>
        </a:ln>
      </xdr:spPr>
    </xdr:sp>
    <xdr:clientData/>
  </xdr:oneCellAnchor>
  <xdr:oneCellAnchor>
    <xdr:from>
      <xdr:col>3</xdr:col>
      <xdr:colOff>28575</xdr:colOff>
      <xdr:row>209</xdr:row>
      <xdr:rowOff>0</xdr:rowOff>
    </xdr:from>
    <xdr:ext cx="76200" cy="85725"/>
    <xdr:sp macro="" textlink="">
      <xdr:nvSpPr>
        <xdr:cNvPr id="16" name="Text Box 1">
          <a:extLst>
            <a:ext uri="{FF2B5EF4-FFF2-40B4-BE49-F238E27FC236}">
              <a16:creationId xmlns:a16="http://schemas.microsoft.com/office/drawing/2014/main" xmlns="" id="{B0259401-71B8-49B3-B312-39956117E827}"/>
            </a:ext>
          </a:extLst>
        </xdr:cNvPr>
        <xdr:cNvSpPr txBox="1">
          <a:spLocks noChangeArrowheads="1"/>
        </xdr:cNvSpPr>
      </xdr:nvSpPr>
      <xdr:spPr bwMode="auto">
        <a:xfrm>
          <a:off x="5048250" y="122443875"/>
          <a:ext cx="76200" cy="85725"/>
        </a:xfrm>
        <a:prstGeom prst="rect">
          <a:avLst/>
        </a:prstGeom>
        <a:noFill/>
        <a:ln w="9525">
          <a:noFill/>
          <a:miter lim="800000"/>
          <a:headEnd/>
          <a:tailEnd/>
        </a:ln>
      </xdr:spPr>
    </xdr:sp>
    <xdr:clientData/>
  </xdr:oneCellAnchor>
  <xdr:twoCellAnchor>
    <xdr:from>
      <xdr:col>2</xdr:col>
      <xdr:colOff>147899</xdr:colOff>
      <xdr:row>283</xdr:row>
      <xdr:rowOff>101656</xdr:rowOff>
    </xdr:from>
    <xdr:to>
      <xdr:col>6</xdr:col>
      <xdr:colOff>466725</xdr:colOff>
      <xdr:row>293</xdr:row>
      <xdr:rowOff>95250</xdr:rowOff>
    </xdr:to>
    <xdr:sp macro="" textlink="">
      <xdr:nvSpPr>
        <xdr:cNvPr id="17" name="Text Box 148">
          <a:extLst>
            <a:ext uri="{FF2B5EF4-FFF2-40B4-BE49-F238E27FC236}">
              <a16:creationId xmlns:a16="http://schemas.microsoft.com/office/drawing/2014/main" xmlns="" id="{C017482C-FD40-4999-A014-D4CF6B896537}"/>
            </a:ext>
          </a:extLst>
        </xdr:cNvPr>
        <xdr:cNvSpPr txBox="1">
          <a:spLocks noChangeArrowheads="1"/>
        </xdr:cNvSpPr>
      </xdr:nvSpPr>
      <xdr:spPr bwMode="auto">
        <a:xfrm>
          <a:off x="4557974" y="152920756"/>
          <a:ext cx="2528626" cy="2089094"/>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Nazwisko i imię pacjenta          nr hist. choroby</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nazwa i dawka leku</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data i godzina przygotowania/podpis</a:t>
          </a:r>
        </a:p>
      </xdr:txBody>
    </xdr:sp>
    <xdr:clientData/>
  </xdr:twoCellAnchor>
  <xdr:twoCellAnchor>
    <xdr:from>
      <xdr:col>2</xdr:col>
      <xdr:colOff>476772</xdr:colOff>
      <xdr:row>298</xdr:row>
      <xdr:rowOff>16452</xdr:rowOff>
    </xdr:from>
    <xdr:to>
      <xdr:col>7</xdr:col>
      <xdr:colOff>228600</xdr:colOff>
      <xdr:row>304</xdr:row>
      <xdr:rowOff>209549</xdr:rowOff>
    </xdr:to>
    <xdr:sp macro="" textlink="">
      <xdr:nvSpPr>
        <xdr:cNvPr id="18" name="Text Box 149">
          <a:extLst>
            <a:ext uri="{FF2B5EF4-FFF2-40B4-BE49-F238E27FC236}">
              <a16:creationId xmlns:a16="http://schemas.microsoft.com/office/drawing/2014/main" xmlns="" id="{CBD73651-909E-41A4-BFE2-C4FD37B4B588}"/>
            </a:ext>
          </a:extLst>
        </xdr:cNvPr>
        <xdr:cNvSpPr txBox="1">
          <a:spLocks noChangeArrowheads="1"/>
        </xdr:cNvSpPr>
      </xdr:nvSpPr>
      <xdr:spPr bwMode="auto">
        <a:xfrm>
          <a:off x="4886847" y="156121677"/>
          <a:ext cx="2685528" cy="1450397"/>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Nazwisko i imię pacjenta          nr hist. choroby</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nazwa i dawka leku</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data i godzina przygotowania/podpis</a:t>
          </a:r>
        </a:p>
      </xdr:txBody>
    </xdr:sp>
    <xdr:clientData/>
  </xdr:twoCellAnchor>
  <xdr:twoCellAnchor>
    <xdr:from>
      <xdr:col>4</xdr:col>
      <xdr:colOff>0</xdr:colOff>
      <xdr:row>309</xdr:row>
      <xdr:rowOff>9523</xdr:rowOff>
    </xdr:from>
    <xdr:to>
      <xdr:col>4</xdr:col>
      <xdr:colOff>864577</xdr:colOff>
      <xdr:row>313</xdr:row>
      <xdr:rowOff>0</xdr:rowOff>
    </xdr:to>
    <xdr:pic>
      <xdr:nvPicPr>
        <xdr:cNvPr id="19" name="Picture 178" descr="th">
          <a:extLst>
            <a:ext uri="{FF2B5EF4-FFF2-40B4-BE49-F238E27FC236}">
              <a16:creationId xmlns:a16="http://schemas.microsoft.com/office/drawing/2014/main" xmlns="" id="{977FBBC6-CEE6-47C0-91E9-745A1BF22CD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22731" y="117460100"/>
          <a:ext cx="864577" cy="767131"/>
        </a:xfrm>
        <a:prstGeom prst="rect">
          <a:avLst/>
        </a:prstGeom>
        <a:noFill/>
        <a:ln w="9525">
          <a:noFill/>
          <a:miter lim="800000"/>
          <a:headEnd/>
          <a:tailEnd/>
        </a:ln>
      </xdr:spPr>
    </xdr:pic>
    <xdr:clientData/>
  </xdr:twoCellAnchor>
  <xdr:twoCellAnchor editAs="oneCell">
    <xdr:from>
      <xdr:col>0</xdr:col>
      <xdr:colOff>0</xdr:colOff>
      <xdr:row>131</xdr:row>
      <xdr:rowOff>7327</xdr:rowOff>
    </xdr:from>
    <xdr:to>
      <xdr:col>0</xdr:col>
      <xdr:colOff>418991</xdr:colOff>
      <xdr:row>133</xdr:row>
      <xdr:rowOff>21981</xdr:rowOff>
    </xdr:to>
    <xdr:pic>
      <xdr:nvPicPr>
        <xdr:cNvPr id="9" name="Obraz 8" descr="Dozownik.jpg"/>
        <xdr:cNvPicPr>
          <a:picLocks noChangeAspect="1"/>
        </xdr:cNvPicPr>
      </xdr:nvPicPr>
      <xdr:blipFill>
        <a:blip xmlns:r="http://schemas.openxmlformats.org/officeDocument/2006/relationships" r:embed="rId2" cstate="print"/>
        <a:stretch>
          <a:fillRect/>
        </a:stretch>
      </xdr:blipFill>
      <xdr:spPr>
        <a:xfrm>
          <a:off x="0" y="63070154"/>
          <a:ext cx="418991" cy="820615"/>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K325"/>
  <sheetViews>
    <sheetView tabSelected="1" view="pageLayout" topLeftCell="A124" zoomScale="130" zoomScaleNormal="100" zoomScalePageLayoutView="130" workbookViewId="0">
      <selection activeCell="A134" sqref="A134:I134"/>
    </sheetView>
  </sheetViews>
  <sheetFormatPr defaultRowHeight="12.75"/>
  <cols>
    <col min="1" max="1" width="13.140625" style="24" customWidth="1"/>
    <col min="2" max="2" width="62" style="24" customWidth="1"/>
    <col min="3" max="3" width="5.7109375" style="24" customWidth="1"/>
    <col min="4" max="4" width="5" style="24" customWidth="1"/>
    <col min="5" max="5" width="14.42578125" style="24" customWidth="1"/>
    <col min="6" max="6" width="10.28515625" style="24" customWidth="1"/>
    <col min="7" max="7" width="11.7109375" style="24" customWidth="1"/>
    <col min="8" max="8" width="11.85546875" style="24" customWidth="1"/>
    <col min="9" max="9" width="10.28515625" style="24" customWidth="1"/>
    <col min="10" max="10" width="11.42578125" style="24" customWidth="1"/>
    <col min="11" max="11" width="11.140625" style="24" customWidth="1"/>
    <col min="12" max="16384" width="9.140625" style="24"/>
  </cols>
  <sheetData>
    <row r="1" spans="1:11" ht="69.75" customHeight="1">
      <c r="A1" s="120" t="s">
        <v>0</v>
      </c>
      <c r="B1" s="121" t="s">
        <v>1</v>
      </c>
      <c r="C1" s="121" t="s">
        <v>2</v>
      </c>
      <c r="D1" s="121" t="s">
        <v>3</v>
      </c>
      <c r="E1" s="121" t="s">
        <v>261</v>
      </c>
      <c r="F1" s="121" t="s">
        <v>219</v>
      </c>
      <c r="G1" s="122" t="s">
        <v>4</v>
      </c>
      <c r="H1" s="121" t="s">
        <v>5</v>
      </c>
      <c r="I1" s="122" t="s">
        <v>6</v>
      </c>
      <c r="J1" s="122" t="s">
        <v>7</v>
      </c>
      <c r="K1" s="122" t="s">
        <v>8</v>
      </c>
    </row>
    <row r="2" spans="1:11">
      <c r="A2" s="120">
        <v>1</v>
      </c>
      <c r="B2" s="123">
        <v>2</v>
      </c>
      <c r="C2" s="123">
        <v>3</v>
      </c>
      <c r="D2" s="123">
        <v>4</v>
      </c>
      <c r="E2" s="123">
        <v>5</v>
      </c>
      <c r="F2" s="124">
        <v>6</v>
      </c>
      <c r="G2" s="123">
        <v>7</v>
      </c>
      <c r="H2" s="124">
        <v>8</v>
      </c>
      <c r="I2" s="124">
        <v>9</v>
      </c>
      <c r="J2" s="124">
        <v>10</v>
      </c>
      <c r="K2" s="125">
        <v>11</v>
      </c>
    </row>
    <row r="3" spans="1:11" ht="18" customHeight="1">
      <c r="A3" s="182" t="s">
        <v>264</v>
      </c>
      <c r="B3" s="182"/>
      <c r="C3" s="182"/>
      <c r="D3" s="182"/>
      <c r="E3" s="182"/>
      <c r="F3" s="182"/>
      <c r="G3" s="182"/>
      <c r="H3" s="182"/>
      <c r="I3" s="182"/>
      <c r="J3" s="182"/>
      <c r="K3" s="182"/>
    </row>
    <row r="4" spans="1:11" ht="123.75" customHeight="1">
      <c r="A4" s="25">
        <v>1</v>
      </c>
      <c r="B4" s="26" t="s">
        <v>262</v>
      </c>
      <c r="C4" s="25" t="s">
        <v>9</v>
      </c>
      <c r="D4" s="25" t="s">
        <v>9</v>
      </c>
      <c r="E4" s="25"/>
      <c r="F4" s="25">
        <v>5000</v>
      </c>
      <c r="G4" s="27"/>
      <c r="H4" s="28">
        <v>0.23</v>
      </c>
      <c r="I4" s="27">
        <f>(G4*1.23)</f>
        <v>0</v>
      </c>
      <c r="J4" s="27">
        <f>(F4*G4)</f>
        <v>0</v>
      </c>
      <c r="K4" s="27">
        <f>(J4*H4)+J4</f>
        <v>0</v>
      </c>
    </row>
    <row r="5" spans="1:11" ht="63" customHeight="1">
      <c r="A5" s="29">
        <v>2</v>
      </c>
      <c r="B5" s="30" t="s">
        <v>10</v>
      </c>
      <c r="C5" s="29" t="s">
        <v>9</v>
      </c>
      <c r="D5" s="29" t="s">
        <v>9</v>
      </c>
      <c r="E5" s="29"/>
      <c r="F5" s="29">
        <v>50</v>
      </c>
      <c r="G5" s="31"/>
      <c r="H5" s="28">
        <v>0.23</v>
      </c>
      <c r="I5" s="27">
        <f>(G5*1.23)</f>
        <v>0</v>
      </c>
      <c r="J5" s="27">
        <f>(F5*G5)</f>
        <v>0</v>
      </c>
      <c r="K5" s="27">
        <f>(J5*H5)+J5</f>
        <v>0</v>
      </c>
    </row>
    <row r="6" spans="1:11">
      <c r="A6" s="143" t="s">
        <v>11</v>
      </c>
      <c r="B6" s="143"/>
      <c r="C6" s="143"/>
      <c r="D6" s="143"/>
      <c r="E6" s="143"/>
      <c r="F6" s="143"/>
      <c r="G6" s="143"/>
      <c r="H6" s="143"/>
      <c r="I6" s="143"/>
      <c r="J6" s="32">
        <f>SUM(J4,J5)</f>
        <v>0</v>
      </c>
      <c r="K6" s="32">
        <f>SUM(K4,K5)</f>
        <v>0</v>
      </c>
    </row>
    <row r="7" spans="1:11" ht="21" customHeight="1">
      <c r="A7" s="183" t="s">
        <v>265</v>
      </c>
      <c r="B7" s="184"/>
      <c r="C7" s="184"/>
      <c r="D7" s="184"/>
      <c r="E7" s="184"/>
      <c r="F7" s="184"/>
      <c r="G7" s="184"/>
      <c r="H7" s="184"/>
      <c r="I7" s="184"/>
      <c r="J7" s="184"/>
      <c r="K7" s="184"/>
    </row>
    <row r="8" spans="1:11" ht="48.75" customHeight="1">
      <c r="A8" s="33">
        <v>1</v>
      </c>
      <c r="B8" s="34" t="s">
        <v>234</v>
      </c>
      <c r="C8" s="35" t="s">
        <v>9</v>
      </c>
      <c r="D8" s="35" t="s">
        <v>9</v>
      </c>
      <c r="E8" s="35"/>
      <c r="F8" s="35">
        <v>4000</v>
      </c>
      <c r="G8" s="36"/>
      <c r="H8" s="1">
        <v>0.23</v>
      </c>
      <c r="I8" s="38">
        <f>(G8*1.23)</f>
        <v>0</v>
      </c>
      <c r="J8" s="38">
        <f t="shared" ref="J8:J14" si="0">(F8*G8)</f>
        <v>0</v>
      </c>
      <c r="K8" s="38">
        <f>(J8*H8)+J8</f>
        <v>0</v>
      </c>
    </row>
    <row r="9" spans="1:11" ht="51" customHeight="1">
      <c r="A9" s="33">
        <v>2</v>
      </c>
      <c r="B9" s="34" t="s">
        <v>235</v>
      </c>
      <c r="C9" s="37" t="s">
        <v>9</v>
      </c>
      <c r="D9" s="35" t="s">
        <v>9</v>
      </c>
      <c r="E9" s="35"/>
      <c r="F9" s="35">
        <v>4000</v>
      </c>
      <c r="G9" s="36"/>
      <c r="H9" s="1">
        <v>0.23</v>
      </c>
      <c r="I9" s="38">
        <f t="shared" ref="I9:I14" si="1">(G9*1.23)</f>
        <v>0</v>
      </c>
      <c r="J9" s="38">
        <f t="shared" si="0"/>
        <v>0</v>
      </c>
      <c r="K9" s="38">
        <f t="shared" ref="K9:K14" si="2">(J9*H9)+J9</f>
        <v>0</v>
      </c>
    </row>
    <row r="10" spans="1:11" ht="45.75" customHeight="1">
      <c r="A10" s="35">
        <v>3</v>
      </c>
      <c r="B10" s="34" t="s">
        <v>236</v>
      </c>
      <c r="C10" s="37" t="s">
        <v>9</v>
      </c>
      <c r="D10" s="35" t="s">
        <v>9</v>
      </c>
      <c r="E10" s="35"/>
      <c r="F10" s="35">
        <v>4000</v>
      </c>
      <c r="G10" s="36"/>
      <c r="H10" s="1">
        <v>0.23</v>
      </c>
      <c r="I10" s="38">
        <f t="shared" si="1"/>
        <v>0</v>
      </c>
      <c r="J10" s="38">
        <f t="shared" si="0"/>
        <v>0</v>
      </c>
      <c r="K10" s="38">
        <f t="shared" si="2"/>
        <v>0</v>
      </c>
    </row>
    <row r="11" spans="1:11" ht="37.5" customHeight="1">
      <c r="A11" s="35">
        <v>4</v>
      </c>
      <c r="B11" s="34" t="s">
        <v>12</v>
      </c>
      <c r="C11" s="37" t="s">
        <v>9</v>
      </c>
      <c r="D11" s="35" t="s">
        <v>9</v>
      </c>
      <c r="E11" s="35"/>
      <c r="F11" s="35">
        <v>5000</v>
      </c>
      <c r="G11" s="36"/>
      <c r="H11" s="1">
        <v>0.23</v>
      </c>
      <c r="I11" s="38">
        <f t="shared" si="1"/>
        <v>0</v>
      </c>
      <c r="J11" s="38">
        <f t="shared" si="0"/>
        <v>0</v>
      </c>
      <c r="K11" s="38">
        <f t="shared" si="2"/>
        <v>0</v>
      </c>
    </row>
    <row r="12" spans="1:11" ht="63.75">
      <c r="A12" s="2">
        <v>5</v>
      </c>
      <c r="B12" s="39" t="s">
        <v>263</v>
      </c>
      <c r="C12" s="2" t="s">
        <v>9</v>
      </c>
      <c r="D12" s="2" t="s">
        <v>13</v>
      </c>
      <c r="E12" s="2"/>
      <c r="F12" s="2">
        <v>5500</v>
      </c>
      <c r="G12" s="38"/>
      <c r="H12" s="28">
        <v>0.23</v>
      </c>
      <c r="I12" s="27">
        <f t="shared" si="1"/>
        <v>0</v>
      </c>
      <c r="J12" s="27">
        <f t="shared" si="0"/>
        <v>0</v>
      </c>
      <c r="K12" s="27">
        <f t="shared" si="2"/>
        <v>0</v>
      </c>
    </row>
    <row r="13" spans="1:11" ht="38.25">
      <c r="A13" s="29">
        <v>6</v>
      </c>
      <c r="B13" s="30" t="s">
        <v>14</v>
      </c>
      <c r="C13" s="2" t="s">
        <v>9</v>
      </c>
      <c r="D13" s="2" t="s">
        <v>9</v>
      </c>
      <c r="E13" s="2"/>
      <c r="F13" s="2">
        <v>2500</v>
      </c>
      <c r="G13" s="38"/>
      <c r="H13" s="28">
        <v>0.23</v>
      </c>
      <c r="I13" s="27">
        <f t="shared" si="1"/>
        <v>0</v>
      </c>
      <c r="J13" s="27">
        <f t="shared" si="0"/>
        <v>0</v>
      </c>
      <c r="K13" s="27">
        <f t="shared" si="2"/>
        <v>0</v>
      </c>
    </row>
    <row r="14" spans="1:11" ht="89.25">
      <c r="A14" s="29">
        <v>7</v>
      </c>
      <c r="B14" s="30" t="s">
        <v>244</v>
      </c>
      <c r="C14" s="2" t="s">
        <v>9</v>
      </c>
      <c r="D14" s="2" t="s">
        <v>9</v>
      </c>
      <c r="E14" s="2"/>
      <c r="F14" s="2">
        <v>120</v>
      </c>
      <c r="G14" s="38"/>
      <c r="H14" s="1">
        <v>0.23</v>
      </c>
      <c r="I14" s="27">
        <f t="shared" si="1"/>
        <v>0</v>
      </c>
      <c r="J14" s="38">
        <f t="shared" si="0"/>
        <v>0</v>
      </c>
      <c r="K14" s="27">
        <f t="shared" si="2"/>
        <v>0</v>
      </c>
    </row>
    <row r="15" spans="1:11">
      <c r="A15" s="140" t="s">
        <v>11</v>
      </c>
      <c r="B15" s="141"/>
      <c r="C15" s="141"/>
      <c r="D15" s="141"/>
      <c r="E15" s="141"/>
      <c r="F15" s="141"/>
      <c r="G15" s="141"/>
      <c r="H15" s="141"/>
      <c r="I15" s="142"/>
      <c r="J15" s="32">
        <f>SUM(J8:J14)</f>
        <v>0</v>
      </c>
      <c r="K15" s="32">
        <f>SUM(K8:K14)</f>
        <v>0</v>
      </c>
    </row>
    <row r="16" spans="1:11" ht="16.5" customHeight="1">
      <c r="A16" s="164" t="s">
        <v>266</v>
      </c>
      <c r="B16" s="165"/>
      <c r="C16" s="165"/>
      <c r="D16" s="165"/>
      <c r="E16" s="165"/>
      <c r="F16" s="165"/>
      <c r="G16" s="165"/>
      <c r="H16" s="165"/>
      <c r="I16" s="165"/>
      <c r="J16" s="165"/>
      <c r="K16" s="165"/>
    </row>
    <row r="17" spans="1:11" ht="76.5">
      <c r="A17" s="29">
        <v>1</v>
      </c>
      <c r="B17" s="30" t="s">
        <v>15</v>
      </c>
      <c r="C17" s="29" t="s">
        <v>16</v>
      </c>
      <c r="D17" s="29" t="s">
        <v>17</v>
      </c>
      <c r="E17" s="29"/>
      <c r="F17" s="29">
        <v>200</v>
      </c>
      <c r="G17" s="31"/>
      <c r="H17" s="40">
        <v>0.23</v>
      </c>
      <c r="I17" s="27">
        <f>(G17*1.23)</f>
        <v>0</v>
      </c>
      <c r="J17" s="27">
        <f>(F17*G17)</f>
        <v>0</v>
      </c>
      <c r="K17" s="27">
        <f t="shared" ref="K17:K18" si="3">(J17*H17)+J17</f>
        <v>0</v>
      </c>
    </row>
    <row r="18" spans="1:11" ht="63.75">
      <c r="A18" s="41">
        <v>2</v>
      </c>
      <c r="B18" s="42" t="s">
        <v>18</v>
      </c>
      <c r="C18" s="41" t="s">
        <v>19</v>
      </c>
      <c r="D18" s="41" t="s">
        <v>17</v>
      </c>
      <c r="E18" s="41"/>
      <c r="F18" s="41">
        <v>200</v>
      </c>
      <c r="G18" s="43"/>
      <c r="H18" s="44">
        <v>0.23</v>
      </c>
      <c r="I18" s="27">
        <f>(G18*1.23)</f>
        <v>0</v>
      </c>
      <c r="J18" s="27">
        <f>(F18*G18)</f>
        <v>0</v>
      </c>
      <c r="K18" s="27">
        <f t="shared" si="3"/>
        <v>0</v>
      </c>
    </row>
    <row r="19" spans="1:11">
      <c r="A19" s="143" t="s">
        <v>11</v>
      </c>
      <c r="B19" s="143"/>
      <c r="C19" s="143"/>
      <c r="D19" s="143"/>
      <c r="E19" s="143"/>
      <c r="F19" s="143"/>
      <c r="G19" s="143"/>
      <c r="H19" s="143"/>
      <c r="I19" s="143"/>
      <c r="J19" s="32">
        <f>SUM(J17:J18)</f>
        <v>0</v>
      </c>
      <c r="K19" s="32">
        <f>SUM(K17:K18)</f>
        <v>0</v>
      </c>
    </row>
    <row r="20" spans="1:11" ht="17.25" customHeight="1">
      <c r="A20" s="138" t="s">
        <v>305</v>
      </c>
      <c r="B20" s="138"/>
      <c r="C20" s="138"/>
      <c r="D20" s="138"/>
      <c r="E20" s="138"/>
      <c r="F20" s="138"/>
      <c r="G20" s="138"/>
      <c r="H20" s="138"/>
      <c r="I20" s="138"/>
      <c r="J20" s="138"/>
      <c r="K20" s="138"/>
    </row>
    <row r="21" spans="1:11" ht="81.75" customHeight="1">
      <c r="A21" s="2">
        <v>1</v>
      </c>
      <c r="B21" s="39" t="s">
        <v>20</v>
      </c>
      <c r="C21" s="2" t="s">
        <v>19</v>
      </c>
      <c r="D21" s="2" t="s">
        <v>9</v>
      </c>
      <c r="E21" s="2"/>
      <c r="F21" s="2">
        <v>450</v>
      </c>
      <c r="G21" s="38"/>
      <c r="H21" s="1">
        <v>0.23</v>
      </c>
      <c r="I21" s="27">
        <f>(G21*1.23)</f>
        <v>0</v>
      </c>
      <c r="J21" s="27">
        <f t="shared" ref="J21:J26" si="4">(F21*G21)</f>
        <v>0</v>
      </c>
      <c r="K21" s="27">
        <f t="shared" ref="K21:K26" si="5">(J21*H21)+J21</f>
        <v>0</v>
      </c>
    </row>
    <row r="22" spans="1:11" ht="38.25" customHeight="1">
      <c r="A22" s="2">
        <v>2</v>
      </c>
      <c r="B22" s="39" t="s">
        <v>21</v>
      </c>
      <c r="C22" s="2" t="s">
        <v>22</v>
      </c>
      <c r="D22" s="2" t="s">
        <v>9</v>
      </c>
      <c r="E22" s="2"/>
      <c r="F22" s="2">
        <v>1000</v>
      </c>
      <c r="G22" s="38"/>
      <c r="H22" s="1">
        <v>0.23</v>
      </c>
      <c r="I22" s="38">
        <f t="shared" ref="I22:I26" si="6">(G22*1.23)</f>
        <v>0</v>
      </c>
      <c r="J22" s="38">
        <f t="shared" si="4"/>
        <v>0</v>
      </c>
      <c r="K22" s="38">
        <f t="shared" si="5"/>
        <v>0</v>
      </c>
    </row>
    <row r="23" spans="1:11" ht="59.25" customHeight="1">
      <c r="A23" s="29">
        <v>3</v>
      </c>
      <c r="B23" s="30" t="s">
        <v>23</v>
      </c>
      <c r="C23" s="29" t="s">
        <v>19</v>
      </c>
      <c r="D23" s="29" t="s">
        <v>9</v>
      </c>
      <c r="E23" s="29"/>
      <c r="F23" s="29">
        <v>850</v>
      </c>
      <c r="G23" s="31"/>
      <c r="H23" s="40">
        <v>0.23</v>
      </c>
      <c r="I23" s="27">
        <f t="shared" si="6"/>
        <v>0</v>
      </c>
      <c r="J23" s="27">
        <f t="shared" si="4"/>
        <v>0</v>
      </c>
      <c r="K23" s="27">
        <f t="shared" si="5"/>
        <v>0</v>
      </c>
    </row>
    <row r="24" spans="1:11" ht="94.5" customHeight="1">
      <c r="A24" s="29">
        <v>4</v>
      </c>
      <c r="B24" s="30" t="s">
        <v>232</v>
      </c>
      <c r="C24" s="29" t="s">
        <v>19</v>
      </c>
      <c r="D24" s="29" t="s">
        <v>9</v>
      </c>
      <c r="E24" s="29"/>
      <c r="F24" s="29">
        <v>3000</v>
      </c>
      <c r="G24" s="31"/>
      <c r="H24" s="40">
        <v>0.23</v>
      </c>
      <c r="I24" s="27">
        <f t="shared" si="6"/>
        <v>0</v>
      </c>
      <c r="J24" s="27">
        <f t="shared" si="4"/>
        <v>0</v>
      </c>
      <c r="K24" s="27">
        <f t="shared" si="5"/>
        <v>0</v>
      </c>
    </row>
    <row r="25" spans="1:11" ht="76.5">
      <c r="A25" s="2">
        <v>5</v>
      </c>
      <c r="B25" s="45" t="s">
        <v>24</v>
      </c>
      <c r="C25" s="2" t="s">
        <v>25</v>
      </c>
      <c r="D25" s="2" t="s">
        <v>17</v>
      </c>
      <c r="E25" s="2"/>
      <c r="F25" s="2">
        <v>600</v>
      </c>
      <c r="G25" s="46"/>
      <c r="H25" s="1">
        <v>0.23</v>
      </c>
      <c r="I25" s="27">
        <f t="shared" si="6"/>
        <v>0</v>
      </c>
      <c r="J25" s="27">
        <f t="shared" si="4"/>
        <v>0</v>
      </c>
      <c r="K25" s="27">
        <f t="shared" si="5"/>
        <v>0</v>
      </c>
    </row>
    <row r="26" spans="1:11" ht="38.25">
      <c r="A26" s="25">
        <v>6</v>
      </c>
      <c r="B26" s="26" t="s">
        <v>26</v>
      </c>
      <c r="C26" s="25" t="s">
        <v>27</v>
      </c>
      <c r="D26" s="25" t="s">
        <v>9</v>
      </c>
      <c r="E26" s="25"/>
      <c r="F26" s="25">
        <v>600</v>
      </c>
      <c r="G26" s="27"/>
      <c r="H26" s="28">
        <v>0.23</v>
      </c>
      <c r="I26" s="27">
        <f t="shared" si="6"/>
        <v>0</v>
      </c>
      <c r="J26" s="27">
        <f t="shared" si="4"/>
        <v>0</v>
      </c>
      <c r="K26" s="27">
        <f t="shared" si="5"/>
        <v>0</v>
      </c>
    </row>
    <row r="27" spans="1:11">
      <c r="A27" s="143" t="s">
        <v>11</v>
      </c>
      <c r="B27" s="143"/>
      <c r="C27" s="143"/>
      <c r="D27" s="143"/>
      <c r="E27" s="143"/>
      <c r="F27" s="143"/>
      <c r="G27" s="143"/>
      <c r="H27" s="143"/>
      <c r="I27" s="143"/>
      <c r="J27" s="32">
        <f>SUM(J21,J22,J23,J24,J25,J26)</f>
        <v>0</v>
      </c>
      <c r="K27" s="32">
        <f>SUM(K21:K26)</f>
        <v>0</v>
      </c>
    </row>
    <row r="28" spans="1:11">
      <c r="A28" s="144" t="s">
        <v>258</v>
      </c>
      <c r="B28" s="145"/>
      <c r="C28" s="145"/>
      <c r="D28" s="145"/>
      <c r="E28" s="145"/>
      <c r="F28" s="145"/>
      <c r="G28" s="145"/>
      <c r="H28" s="145"/>
      <c r="I28" s="145"/>
      <c r="J28" s="145"/>
      <c r="K28" s="145"/>
    </row>
    <row r="29" spans="1:11" ht="25.5">
      <c r="A29" s="41">
        <v>1</v>
      </c>
      <c r="B29" s="42" t="s">
        <v>28</v>
      </c>
      <c r="C29" s="41" t="s">
        <v>9</v>
      </c>
      <c r="D29" s="41" t="s">
        <v>9</v>
      </c>
      <c r="E29" s="41"/>
      <c r="F29" s="41">
        <v>200</v>
      </c>
      <c r="G29" s="43"/>
      <c r="H29" s="44">
        <v>0.23</v>
      </c>
      <c r="I29" s="27">
        <f t="shared" ref="I29:I31" si="7">(G29*1.23)</f>
        <v>0</v>
      </c>
      <c r="J29" s="27">
        <f>(F29*G29)</f>
        <v>0</v>
      </c>
      <c r="K29" s="27">
        <f t="shared" ref="K29:K31" si="8">(J29*H29)+J29</f>
        <v>0</v>
      </c>
    </row>
    <row r="30" spans="1:11" ht="51">
      <c r="A30" s="29">
        <v>2</v>
      </c>
      <c r="B30" s="30" t="s">
        <v>252</v>
      </c>
      <c r="C30" s="29" t="s">
        <v>9</v>
      </c>
      <c r="D30" s="29" t="s">
        <v>9</v>
      </c>
      <c r="E30" s="29"/>
      <c r="F30" s="29">
        <v>12</v>
      </c>
      <c r="G30" s="31"/>
      <c r="H30" s="40">
        <v>0.23</v>
      </c>
      <c r="I30" s="27">
        <f t="shared" si="7"/>
        <v>0</v>
      </c>
      <c r="J30" s="27">
        <f t="shared" ref="J30:J31" si="9">(F30*G30)</f>
        <v>0</v>
      </c>
      <c r="K30" s="27">
        <f t="shared" si="8"/>
        <v>0</v>
      </c>
    </row>
    <row r="31" spans="1:11" ht="63.75">
      <c r="A31" s="29">
        <v>3</v>
      </c>
      <c r="B31" s="30" t="s">
        <v>253</v>
      </c>
      <c r="C31" s="29" t="s">
        <v>9</v>
      </c>
      <c r="D31" s="29" t="s">
        <v>9</v>
      </c>
      <c r="E31" s="29"/>
      <c r="F31" s="29">
        <v>12</v>
      </c>
      <c r="G31" s="31"/>
      <c r="H31" s="40">
        <v>0.23</v>
      </c>
      <c r="I31" s="27">
        <f t="shared" si="7"/>
        <v>0</v>
      </c>
      <c r="J31" s="27">
        <f t="shared" si="9"/>
        <v>0</v>
      </c>
      <c r="K31" s="27">
        <f t="shared" si="8"/>
        <v>0</v>
      </c>
    </row>
    <row r="32" spans="1:11">
      <c r="A32" s="143" t="s">
        <v>11</v>
      </c>
      <c r="B32" s="143"/>
      <c r="C32" s="143"/>
      <c r="D32" s="143"/>
      <c r="E32" s="143"/>
      <c r="F32" s="143"/>
      <c r="G32" s="143"/>
      <c r="H32" s="143"/>
      <c r="I32" s="143"/>
      <c r="J32" s="32">
        <f>SUM(J29,J30,J31)</f>
        <v>0</v>
      </c>
      <c r="K32" s="32">
        <f>SUM(K29,K30,K31)</f>
        <v>0</v>
      </c>
    </row>
    <row r="33" spans="1:11" ht="18.75" customHeight="1">
      <c r="A33" s="138" t="s">
        <v>304</v>
      </c>
      <c r="B33" s="138"/>
      <c r="C33" s="138"/>
      <c r="D33" s="138"/>
      <c r="E33" s="138"/>
      <c r="F33" s="138"/>
      <c r="G33" s="138"/>
      <c r="H33" s="138"/>
      <c r="I33" s="138"/>
      <c r="J33" s="138"/>
      <c r="K33" s="138"/>
    </row>
    <row r="34" spans="1:11" ht="19.5" customHeight="1">
      <c r="A34" s="2">
        <v>1</v>
      </c>
      <c r="B34" s="39" t="s">
        <v>29</v>
      </c>
      <c r="C34" s="2" t="s">
        <v>9</v>
      </c>
      <c r="D34" s="2" t="s">
        <v>13</v>
      </c>
      <c r="E34" s="2"/>
      <c r="F34" s="2">
        <v>700</v>
      </c>
      <c r="G34" s="38"/>
      <c r="H34" s="47">
        <v>0.23</v>
      </c>
      <c r="I34" s="38">
        <f t="shared" ref="I34:I38" si="10">(G34*1.23)</f>
        <v>0</v>
      </c>
      <c r="J34" s="38">
        <f>(F34*G34)</f>
        <v>0</v>
      </c>
      <c r="K34" s="38">
        <f t="shared" ref="K34:K38" si="11">(J34*H34)+J34</f>
        <v>0</v>
      </c>
    </row>
    <row r="35" spans="1:11" ht="17.25" customHeight="1">
      <c r="A35" s="2">
        <v>2</v>
      </c>
      <c r="B35" s="39" t="s">
        <v>30</v>
      </c>
      <c r="C35" s="2" t="s">
        <v>31</v>
      </c>
      <c r="D35" s="2" t="s">
        <v>31</v>
      </c>
      <c r="E35" s="2"/>
      <c r="F35" s="2">
        <v>1000</v>
      </c>
      <c r="G35" s="38"/>
      <c r="H35" s="47">
        <v>0.23</v>
      </c>
      <c r="I35" s="38">
        <f t="shared" si="10"/>
        <v>0</v>
      </c>
      <c r="J35" s="38">
        <f>(F35*G35)</f>
        <v>0</v>
      </c>
      <c r="K35" s="38">
        <f t="shared" si="11"/>
        <v>0</v>
      </c>
    </row>
    <row r="36" spans="1:11" ht="20.25" customHeight="1">
      <c r="A36" s="2">
        <v>3</v>
      </c>
      <c r="B36" s="39" t="s">
        <v>32</v>
      </c>
      <c r="C36" s="2" t="s">
        <v>17</v>
      </c>
      <c r="D36" s="2" t="s">
        <v>17</v>
      </c>
      <c r="E36" s="2"/>
      <c r="F36" s="2">
        <v>1000</v>
      </c>
      <c r="G36" s="38"/>
      <c r="H36" s="47">
        <v>0.23</v>
      </c>
      <c r="I36" s="38">
        <f t="shared" si="10"/>
        <v>0</v>
      </c>
      <c r="J36" s="38">
        <f>(F36*G36)</f>
        <v>0</v>
      </c>
      <c r="K36" s="38">
        <f t="shared" si="11"/>
        <v>0</v>
      </c>
    </row>
    <row r="37" spans="1:11" ht="18" customHeight="1">
      <c r="A37" s="2">
        <v>4</v>
      </c>
      <c r="B37" s="39" t="s">
        <v>33</v>
      </c>
      <c r="C37" s="2" t="s">
        <v>17</v>
      </c>
      <c r="D37" s="2" t="s">
        <v>17</v>
      </c>
      <c r="E37" s="2"/>
      <c r="F37" s="2">
        <v>40</v>
      </c>
      <c r="G37" s="38"/>
      <c r="H37" s="47">
        <v>0.23</v>
      </c>
      <c r="I37" s="27">
        <f t="shared" si="10"/>
        <v>0</v>
      </c>
      <c r="J37" s="27">
        <f>(F37*G37)</f>
        <v>0</v>
      </c>
      <c r="K37" s="27">
        <f t="shared" si="11"/>
        <v>0</v>
      </c>
    </row>
    <row r="38" spans="1:11" ht="17.25" customHeight="1">
      <c r="A38" s="2">
        <v>5</v>
      </c>
      <c r="B38" s="39" t="s">
        <v>34</v>
      </c>
      <c r="C38" s="2" t="s">
        <v>9</v>
      </c>
      <c r="D38" s="2" t="s">
        <v>13</v>
      </c>
      <c r="E38" s="2"/>
      <c r="F38" s="2">
        <v>500</v>
      </c>
      <c r="G38" s="38"/>
      <c r="H38" s="47">
        <v>0.23</v>
      </c>
      <c r="I38" s="27">
        <f t="shared" si="10"/>
        <v>0</v>
      </c>
      <c r="J38" s="27">
        <f>(F38*G38)</f>
        <v>0</v>
      </c>
      <c r="K38" s="27">
        <f t="shared" si="11"/>
        <v>0</v>
      </c>
    </row>
    <row r="39" spans="1:11">
      <c r="A39" s="140" t="s">
        <v>11</v>
      </c>
      <c r="B39" s="141"/>
      <c r="C39" s="141"/>
      <c r="D39" s="141"/>
      <c r="E39" s="141"/>
      <c r="F39" s="141"/>
      <c r="G39" s="141"/>
      <c r="H39" s="141"/>
      <c r="I39" s="142"/>
      <c r="J39" s="32">
        <f>SUM(J34:J38)</f>
        <v>0</v>
      </c>
      <c r="K39" s="32">
        <f>SUM(K34:K38)</f>
        <v>0</v>
      </c>
    </row>
    <row r="40" spans="1:11" s="126" customFormat="1">
      <c r="A40" s="164" t="s">
        <v>267</v>
      </c>
      <c r="B40" s="165"/>
      <c r="C40" s="165"/>
      <c r="D40" s="165"/>
      <c r="E40" s="165"/>
      <c r="F40" s="165"/>
      <c r="G40" s="165"/>
      <c r="H40" s="165"/>
      <c r="I40" s="165"/>
      <c r="J40" s="165"/>
      <c r="K40" s="165"/>
    </row>
    <row r="41" spans="1:11" ht="25.5">
      <c r="A41" s="29">
        <v>1</v>
      </c>
      <c r="B41" s="30" t="s">
        <v>35</v>
      </c>
      <c r="C41" s="2" t="s">
        <v>17</v>
      </c>
      <c r="D41" s="2" t="s">
        <v>17</v>
      </c>
      <c r="E41" s="2"/>
      <c r="F41" s="2">
        <v>25</v>
      </c>
      <c r="G41" s="38"/>
      <c r="H41" s="1">
        <v>0.23</v>
      </c>
      <c r="I41" s="27">
        <f t="shared" ref="I41:I46" si="12">(G41*1.23)</f>
        <v>0</v>
      </c>
      <c r="J41" s="27">
        <f>(F41*G41)</f>
        <v>0</v>
      </c>
      <c r="K41" s="27">
        <f t="shared" ref="K41:K46" si="13">(J41*H41)+J41</f>
        <v>0</v>
      </c>
    </row>
    <row r="42" spans="1:11" ht="38.25">
      <c r="A42" s="2">
        <v>2</v>
      </c>
      <c r="B42" s="39" t="s">
        <v>36</v>
      </c>
      <c r="C42" s="2" t="s">
        <v>17</v>
      </c>
      <c r="D42" s="2" t="s">
        <v>17</v>
      </c>
      <c r="E42" s="2"/>
      <c r="F42" s="2">
        <v>20</v>
      </c>
      <c r="G42" s="38"/>
      <c r="H42" s="1">
        <v>0.23</v>
      </c>
      <c r="I42" s="27">
        <f t="shared" si="12"/>
        <v>0</v>
      </c>
      <c r="J42" s="27">
        <f t="shared" ref="J42:J46" si="14">(F42*G42)</f>
        <v>0</v>
      </c>
      <c r="K42" s="27">
        <f t="shared" si="13"/>
        <v>0</v>
      </c>
    </row>
    <row r="43" spans="1:11">
      <c r="A43" s="25">
        <v>3</v>
      </c>
      <c r="B43" s="26" t="s">
        <v>37</v>
      </c>
      <c r="C43" s="25" t="s">
        <v>17</v>
      </c>
      <c r="D43" s="25" t="s">
        <v>17</v>
      </c>
      <c r="E43" s="25"/>
      <c r="F43" s="25">
        <v>100</v>
      </c>
      <c r="G43" s="27"/>
      <c r="H43" s="28">
        <v>0.23</v>
      </c>
      <c r="I43" s="27">
        <f t="shared" si="12"/>
        <v>0</v>
      </c>
      <c r="J43" s="27">
        <f t="shared" si="14"/>
        <v>0</v>
      </c>
      <c r="K43" s="27">
        <f t="shared" si="13"/>
        <v>0</v>
      </c>
    </row>
    <row r="44" spans="1:11" ht="55.5" customHeight="1">
      <c r="A44" s="25">
        <v>4</v>
      </c>
      <c r="B44" s="26" t="s">
        <v>221</v>
      </c>
      <c r="C44" s="25" t="s">
        <v>17</v>
      </c>
      <c r="D44" s="25" t="s">
        <v>17</v>
      </c>
      <c r="E44" s="25"/>
      <c r="F44" s="25">
        <v>10</v>
      </c>
      <c r="G44" s="27"/>
      <c r="H44" s="28">
        <v>0.23</v>
      </c>
      <c r="I44" s="27">
        <f t="shared" si="12"/>
        <v>0</v>
      </c>
      <c r="J44" s="27">
        <f t="shared" si="14"/>
        <v>0</v>
      </c>
      <c r="K44" s="27">
        <f t="shared" si="13"/>
        <v>0</v>
      </c>
    </row>
    <row r="45" spans="1:11" ht="38.25">
      <c r="A45" s="25">
        <v>5</v>
      </c>
      <c r="B45" s="26" t="s">
        <v>220</v>
      </c>
      <c r="C45" s="25" t="s">
        <v>17</v>
      </c>
      <c r="D45" s="25" t="s">
        <v>17</v>
      </c>
      <c r="E45" s="25"/>
      <c r="F45" s="25">
        <v>10</v>
      </c>
      <c r="G45" s="27"/>
      <c r="H45" s="28">
        <v>0.23</v>
      </c>
      <c r="I45" s="27">
        <f t="shared" si="12"/>
        <v>0</v>
      </c>
      <c r="J45" s="27">
        <f t="shared" si="14"/>
        <v>0</v>
      </c>
      <c r="K45" s="27">
        <f t="shared" si="13"/>
        <v>0</v>
      </c>
    </row>
    <row r="46" spans="1:11" ht="25.5">
      <c r="A46" s="2">
        <v>6</v>
      </c>
      <c r="B46" s="39" t="s">
        <v>228</v>
      </c>
      <c r="C46" s="2" t="s">
        <v>17</v>
      </c>
      <c r="D46" s="2" t="s">
        <v>17</v>
      </c>
      <c r="E46" s="2"/>
      <c r="F46" s="2">
        <v>10</v>
      </c>
      <c r="G46" s="38"/>
      <c r="H46" s="1">
        <v>0.23</v>
      </c>
      <c r="I46" s="38">
        <f t="shared" si="12"/>
        <v>0</v>
      </c>
      <c r="J46" s="38">
        <f t="shared" si="14"/>
        <v>0</v>
      </c>
      <c r="K46" s="38">
        <f t="shared" si="13"/>
        <v>0</v>
      </c>
    </row>
    <row r="47" spans="1:11">
      <c r="A47" s="185" t="s">
        <v>11</v>
      </c>
      <c r="B47" s="185"/>
      <c r="C47" s="185"/>
      <c r="D47" s="185"/>
      <c r="E47" s="185"/>
      <c r="F47" s="185"/>
      <c r="G47" s="185"/>
      <c r="H47" s="185"/>
      <c r="I47" s="185"/>
      <c r="J47" s="127">
        <f>SUM(J41,J42,J43,J44,J45,J46)</f>
        <v>0</v>
      </c>
      <c r="K47" s="127">
        <f>SUM(K41,K42,K43,K44,K45,K46)</f>
        <v>0</v>
      </c>
    </row>
    <row r="48" spans="1:11" s="132" customFormat="1" ht="19.5" customHeight="1">
      <c r="A48" s="182" t="s">
        <v>303</v>
      </c>
      <c r="B48" s="182"/>
      <c r="C48" s="182"/>
      <c r="D48" s="182"/>
      <c r="E48" s="182"/>
      <c r="F48" s="182"/>
      <c r="G48" s="182"/>
      <c r="H48" s="182"/>
      <c r="I48" s="182"/>
      <c r="J48" s="182"/>
      <c r="K48" s="182"/>
    </row>
    <row r="49" spans="1:11" ht="25.5">
      <c r="A49" s="128">
        <v>1</v>
      </c>
      <c r="B49" s="129" t="s">
        <v>242</v>
      </c>
      <c r="C49" s="128" t="s">
        <v>38</v>
      </c>
      <c r="D49" s="128" t="s">
        <v>13</v>
      </c>
      <c r="E49" s="128"/>
      <c r="F49" s="128">
        <v>200</v>
      </c>
      <c r="G49" s="130"/>
      <c r="H49" s="131">
        <v>0.23</v>
      </c>
      <c r="I49" s="130">
        <f t="shared" ref="I49" si="15">(G49*1.23)</f>
        <v>0</v>
      </c>
      <c r="J49" s="130">
        <f>(F49*G49)</f>
        <v>0</v>
      </c>
      <c r="K49" s="130">
        <f t="shared" ref="K49" si="16">(J49*H49)+J49</f>
        <v>0</v>
      </c>
    </row>
    <row r="50" spans="1:11">
      <c r="A50" s="185" t="s">
        <v>11</v>
      </c>
      <c r="B50" s="185"/>
      <c r="C50" s="185"/>
      <c r="D50" s="185"/>
      <c r="E50" s="185"/>
      <c r="F50" s="185"/>
      <c r="G50" s="185"/>
      <c r="H50" s="185"/>
      <c r="I50" s="185"/>
      <c r="J50" s="127">
        <f>SUM(J49)</f>
        <v>0</v>
      </c>
      <c r="K50" s="127">
        <f>SUM(K49)</f>
        <v>0</v>
      </c>
    </row>
    <row r="51" spans="1:11" s="132" customFormat="1" ht="15.75" customHeight="1">
      <c r="A51" s="182" t="s">
        <v>268</v>
      </c>
      <c r="B51" s="182"/>
      <c r="C51" s="182"/>
      <c r="D51" s="182"/>
      <c r="E51" s="182"/>
      <c r="F51" s="182"/>
      <c r="G51" s="182"/>
      <c r="H51" s="182"/>
      <c r="I51" s="182"/>
      <c r="J51" s="182"/>
      <c r="K51" s="182"/>
    </row>
    <row r="52" spans="1:11" ht="51">
      <c r="A52" s="128">
        <v>1</v>
      </c>
      <c r="B52" s="129" t="s">
        <v>39</v>
      </c>
      <c r="C52" s="128" t="s">
        <v>17</v>
      </c>
      <c r="D52" s="128" t="s">
        <v>17</v>
      </c>
      <c r="E52" s="128"/>
      <c r="F52" s="128">
        <v>1000</v>
      </c>
      <c r="G52" s="130"/>
      <c r="H52" s="131">
        <v>0.23</v>
      </c>
      <c r="I52" s="130">
        <f t="shared" ref="I52" si="17">(G52*1.23)</f>
        <v>0</v>
      </c>
      <c r="J52" s="130">
        <f>(F52*G52)</f>
        <v>0</v>
      </c>
      <c r="K52" s="130">
        <f t="shared" ref="K52" si="18">(J52*H52)+J52</f>
        <v>0</v>
      </c>
    </row>
    <row r="53" spans="1:11">
      <c r="A53" s="143" t="s">
        <v>11</v>
      </c>
      <c r="B53" s="143"/>
      <c r="C53" s="143"/>
      <c r="D53" s="143"/>
      <c r="E53" s="143"/>
      <c r="F53" s="143"/>
      <c r="G53" s="143"/>
      <c r="H53" s="143"/>
      <c r="I53" s="143"/>
      <c r="J53" s="32">
        <f>SUM(J52)</f>
        <v>0</v>
      </c>
      <c r="K53" s="32">
        <f>SUM(K52)</f>
        <v>0</v>
      </c>
    </row>
    <row r="54" spans="1:11" ht="16.5" customHeight="1">
      <c r="A54" s="183" t="s">
        <v>302</v>
      </c>
      <c r="B54" s="184"/>
      <c r="C54" s="184"/>
      <c r="D54" s="184"/>
      <c r="E54" s="184"/>
      <c r="F54" s="184"/>
      <c r="G54" s="184"/>
      <c r="H54" s="184"/>
      <c r="I54" s="184"/>
      <c r="J54" s="184"/>
      <c r="K54" s="184"/>
    </row>
    <row r="55" spans="1:11" ht="76.5">
      <c r="A55" s="33">
        <v>1</v>
      </c>
      <c r="B55" s="34" t="s">
        <v>40</v>
      </c>
      <c r="C55" s="35" t="s">
        <v>19</v>
      </c>
      <c r="D55" s="35" t="s">
        <v>13</v>
      </c>
      <c r="E55" s="35"/>
      <c r="F55" s="35">
        <v>250</v>
      </c>
      <c r="G55" s="36"/>
      <c r="H55" s="48">
        <v>0.23</v>
      </c>
      <c r="I55" s="27">
        <f t="shared" ref="I55:I56" si="19">(G55*1.23)</f>
        <v>0</v>
      </c>
      <c r="J55" s="27">
        <f>(F55*G55)</f>
        <v>0</v>
      </c>
      <c r="K55" s="27">
        <f t="shared" ref="K55:K56" si="20">(J55*H55)+J55</f>
        <v>0</v>
      </c>
    </row>
    <row r="56" spans="1:11" ht="114.75">
      <c r="A56" s="33">
        <v>2</v>
      </c>
      <c r="B56" s="34" t="s">
        <v>41</v>
      </c>
      <c r="C56" s="37" t="s">
        <v>19</v>
      </c>
      <c r="D56" s="35" t="s">
        <v>17</v>
      </c>
      <c r="E56" s="35"/>
      <c r="F56" s="35">
        <v>1200</v>
      </c>
      <c r="G56" s="36"/>
      <c r="H56" s="48">
        <v>0.23</v>
      </c>
      <c r="I56" s="38">
        <f t="shared" si="19"/>
        <v>0</v>
      </c>
      <c r="J56" s="38">
        <f>(F56*G56)</f>
        <v>0</v>
      </c>
      <c r="K56" s="38">
        <f t="shared" si="20"/>
        <v>0</v>
      </c>
    </row>
    <row r="57" spans="1:11">
      <c r="A57" s="140" t="s">
        <v>11</v>
      </c>
      <c r="B57" s="141"/>
      <c r="C57" s="141"/>
      <c r="D57" s="141"/>
      <c r="E57" s="141"/>
      <c r="F57" s="141"/>
      <c r="G57" s="141"/>
      <c r="H57" s="141"/>
      <c r="I57" s="142"/>
      <c r="J57" s="32">
        <f>SUM(J55:J56)</f>
        <v>0</v>
      </c>
      <c r="K57" s="32">
        <f>SUM(K55:K56)</f>
        <v>0</v>
      </c>
    </row>
    <row r="58" spans="1:11" ht="18.75" customHeight="1">
      <c r="A58" s="164" t="s">
        <v>301</v>
      </c>
      <c r="B58" s="165"/>
      <c r="C58" s="165"/>
      <c r="D58" s="165"/>
      <c r="E58" s="165"/>
      <c r="F58" s="165"/>
      <c r="G58" s="165"/>
      <c r="H58" s="165"/>
      <c r="I58" s="165"/>
      <c r="J58" s="165"/>
      <c r="K58" s="165"/>
    </row>
    <row r="59" spans="1:11">
      <c r="A59" s="25">
        <v>1</v>
      </c>
      <c r="B59" s="26" t="s">
        <v>42</v>
      </c>
      <c r="C59" s="25" t="s">
        <v>43</v>
      </c>
      <c r="D59" s="25" t="s">
        <v>17</v>
      </c>
      <c r="E59" s="25"/>
      <c r="F59" s="25">
        <v>120</v>
      </c>
      <c r="G59" s="27"/>
      <c r="H59" s="28">
        <v>0.23</v>
      </c>
      <c r="I59" s="27">
        <f t="shared" ref="I59" si="21">(G59*1.23)</f>
        <v>0</v>
      </c>
      <c r="J59" s="27">
        <f>(F59*G59)</f>
        <v>0</v>
      </c>
      <c r="K59" s="27">
        <f t="shared" ref="K59" si="22">(J59*H59)+J59</f>
        <v>0</v>
      </c>
    </row>
    <row r="60" spans="1:11">
      <c r="A60" s="143" t="s">
        <v>11</v>
      </c>
      <c r="B60" s="143"/>
      <c r="C60" s="143"/>
      <c r="D60" s="143"/>
      <c r="E60" s="143"/>
      <c r="F60" s="143"/>
      <c r="G60" s="143"/>
      <c r="H60" s="143"/>
      <c r="I60" s="143"/>
      <c r="J60" s="32">
        <f>SUM(J59)</f>
        <v>0</v>
      </c>
      <c r="K60" s="32">
        <f>SUM(K59)</f>
        <v>0</v>
      </c>
    </row>
    <row r="61" spans="1:11" ht="17.25" customHeight="1">
      <c r="A61" s="144" t="s">
        <v>300</v>
      </c>
      <c r="B61" s="145"/>
      <c r="C61" s="145"/>
      <c r="D61" s="145"/>
      <c r="E61" s="145"/>
      <c r="F61" s="145"/>
      <c r="G61" s="145"/>
      <c r="H61" s="145"/>
      <c r="I61" s="145"/>
      <c r="J61" s="145"/>
      <c r="K61" s="145"/>
    </row>
    <row r="62" spans="1:11">
      <c r="A62" s="2">
        <v>1</v>
      </c>
      <c r="B62" s="39" t="s">
        <v>44</v>
      </c>
      <c r="C62" s="2" t="s">
        <v>9</v>
      </c>
      <c r="D62" s="2" t="s">
        <v>9</v>
      </c>
      <c r="E62" s="2"/>
      <c r="F62" s="2">
        <v>80</v>
      </c>
      <c r="G62" s="38"/>
      <c r="H62" s="1">
        <v>0.23</v>
      </c>
      <c r="I62" s="27">
        <f t="shared" ref="I62:I64" si="23">(G62*1.23)</f>
        <v>0</v>
      </c>
      <c r="J62" s="27">
        <f>(F62*G62)</f>
        <v>0</v>
      </c>
      <c r="K62" s="27">
        <f t="shared" ref="K62:K64" si="24">(J62*H62)+J62</f>
        <v>0</v>
      </c>
    </row>
    <row r="63" spans="1:11" ht="25.5">
      <c r="A63" s="2">
        <v>2</v>
      </c>
      <c r="B63" s="39" t="s">
        <v>45</v>
      </c>
      <c r="C63" s="2" t="s">
        <v>9</v>
      </c>
      <c r="D63" s="2" t="s">
        <v>9</v>
      </c>
      <c r="E63" s="2"/>
      <c r="F63" s="2">
        <v>80</v>
      </c>
      <c r="G63" s="38"/>
      <c r="H63" s="1">
        <v>0.23</v>
      </c>
      <c r="I63" s="27">
        <f t="shared" si="23"/>
        <v>0</v>
      </c>
      <c r="J63" s="27">
        <f>(F63*G63)</f>
        <v>0</v>
      </c>
      <c r="K63" s="27">
        <f t="shared" si="24"/>
        <v>0</v>
      </c>
    </row>
    <row r="64" spans="1:11" ht="25.5">
      <c r="A64" s="41">
        <v>3</v>
      </c>
      <c r="B64" s="49" t="s">
        <v>46</v>
      </c>
      <c r="C64" s="41" t="s">
        <v>17</v>
      </c>
      <c r="D64" s="41" t="s">
        <v>17</v>
      </c>
      <c r="E64" s="41"/>
      <c r="F64" s="41">
        <v>40</v>
      </c>
      <c r="G64" s="50"/>
      <c r="H64" s="44">
        <v>0.23</v>
      </c>
      <c r="I64" s="27">
        <f t="shared" si="23"/>
        <v>0</v>
      </c>
      <c r="J64" s="27">
        <f>(F64*G64)</f>
        <v>0</v>
      </c>
      <c r="K64" s="27">
        <f t="shared" si="24"/>
        <v>0</v>
      </c>
    </row>
    <row r="65" spans="1:11">
      <c r="A65" s="143" t="s">
        <v>11</v>
      </c>
      <c r="B65" s="143"/>
      <c r="C65" s="143"/>
      <c r="D65" s="143"/>
      <c r="E65" s="143"/>
      <c r="F65" s="143"/>
      <c r="G65" s="143"/>
      <c r="H65" s="143"/>
      <c r="I65" s="143"/>
      <c r="J65" s="32">
        <f>SUM(J62:J64)</f>
        <v>0</v>
      </c>
      <c r="K65" s="32">
        <f>SUM(K62:K64)</f>
        <v>0</v>
      </c>
    </row>
    <row r="66" spans="1:11" ht="18.75" customHeight="1">
      <c r="A66" s="196" t="s">
        <v>299</v>
      </c>
      <c r="B66" s="197"/>
      <c r="C66" s="197"/>
      <c r="D66" s="197"/>
      <c r="E66" s="197"/>
      <c r="F66" s="197"/>
      <c r="G66" s="197"/>
      <c r="H66" s="197"/>
      <c r="I66" s="197"/>
      <c r="J66" s="197"/>
      <c r="K66" s="197"/>
    </row>
    <row r="67" spans="1:11" ht="127.5">
      <c r="A67" s="2">
        <v>1</v>
      </c>
      <c r="B67" s="39" t="s">
        <v>47</v>
      </c>
      <c r="C67" s="2" t="s">
        <v>48</v>
      </c>
      <c r="D67" s="2" t="s">
        <v>49</v>
      </c>
      <c r="E67" s="2"/>
      <c r="F67" s="2">
        <v>400</v>
      </c>
      <c r="G67" s="46"/>
      <c r="H67" s="47">
        <v>0.23</v>
      </c>
      <c r="I67" s="27">
        <f t="shared" ref="I67:I69" si="25">(G67*1.23)</f>
        <v>0</v>
      </c>
      <c r="J67" s="27">
        <f>(F67*G67)</f>
        <v>0</v>
      </c>
      <c r="K67" s="27">
        <f t="shared" ref="K67:K69" si="26">(J67*H67)+J67</f>
        <v>0</v>
      </c>
    </row>
    <row r="68" spans="1:11" ht="102">
      <c r="A68" s="2">
        <v>2</v>
      </c>
      <c r="B68" s="39" t="s">
        <v>50</v>
      </c>
      <c r="C68" s="2" t="s">
        <v>48</v>
      </c>
      <c r="D68" s="2" t="s">
        <v>51</v>
      </c>
      <c r="E68" s="2"/>
      <c r="F68" s="2">
        <v>400</v>
      </c>
      <c r="G68" s="46"/>
      <c r="H68" s="1">
        <v>0.23</v>
      </c>
      <c r="I68" s="38">
        <f t="shared" si="25"/>
        <v>0</v>
      </c>
      <c r="J68" s="38">
        <f>(F68*G68)</f>
        <v>0</v>
      </c>
      <c r="K68" s="38">
        <f t="shared" si="26"/>
        <v>0</v>
      </c>
    </row>
    <row r="69" spans="1:11" ht="89.25">
      <c r="A69" s="2">
        <v>3</v>
      </c>
      <c r="B69" s="39" t="s">
        <v>52</v>
      </c>
      <c r="C69" s="2" t="s">
        <v>19</v>
      </c>
      <c r="D69" s="2" t="s">
        <v>49</v>
      </c>
      <c r="E69" s="2"/>
      <c r="F69" s="2">
        <v>2000</v>
      </c>
      <c r="G69" s="46"/>
      <c r="H69" s="1">
        <v>0.23</v>
      </c>
      <c r="I69" s="27">
        <f t="shared" si="25"/>
        <v>0</v>
      </c>
      <c r="J69" s="27">
        <f>(F69*G69)</f>
        <v>0</v>
      </c>
      <c r="K69" s="27">
        <f t="shared" si="26"/>
        <v>0</v>
      </c>
    </row>
    <row r="70" spans="1:11">
      <c r="A70" s="140" t="s">
        <v>11</v>
      </c>
      <c r="B70" s="142"/>
      <c r="C70" s="51"/>
      <c r="D70" s="51"/>
      <c r="E70" s="51"/>
      <c r="F70" s="2"/>
      <c r="G70" s="38"/>
      <c r="H70" s="51"/>
      <c r="I70" s="38"/>
      <c r="J70" s="32">
        <f>SUM(J67:J69)</f>
        <v>0</v>
      </c>
      <c r="K70" s="32">
        <f>SUM(K67:K69)</f>
        <v>0</v>
      </c>
    </row>
    <row r="71" spans="1:11" ht="14.25" customHeight="1">
      <c r="A71" s="164" t="s">
        <v>298</v>
      </c>
      <c r="B71" s="165"/>
      <c r="C71" s="165"/>
      <c r="D71" s="165"/>
      <c r="E71" s="165"/>
      <c r="F71" s="165"/>
      <c r="G71" s="165"/>
      <c r="H71" s="165"/>
      <c r="I71" s="165"/>
      <c r="J71" s="165"/>
      <c r="K71" s="165"/>
    </row>
    <row r="72" spans="1:11" ht="51">
      <c r="A72" s="2">
        <v>1</v>
      </c>
      <c r="B72" s="30" t="s">
        <v>255</v>
      </c>
      <c r="C72" s="52" t="s">
        <v>53</v>
      </c>
      <c r="D72" s="2" t="s">
        <v>9</v>
      </c>
      <c r="E72" s="2"/>
      <c r="F72" s="2">
        <v>1000</v>
      </c>
      <c r="G72" s="38"/>
      <c r="H72" s="1">
        <v>0.23</v>
      </c>
      <c r="I72" s="27">
        <f t="shared" ref="I72:I76" si="27">(G72*1.23)</f>
        <v>0</v>
      </c>
      <c r="J72" s="27">
        <f>(F72*G72)</f>
        <v>0</v>
      </c>
      <c r="K72" s="27">
        <f t="shared" ref="K72:K76" si="28">(J72*H72)+J72</f>
        <v>0</v>
      </c>
    </row>
    <row r="73" spans="1:11" ht="25.5">
      <c r="A73" s="2">
        <v>2</v>
      </c>
      <c r="B73" s="39" t="s">
        <v>54</v>
      </c>
      <c r="C73" s="2" t="s">
        <v>55</v>
      </c>
      <c r="D73" s="2" t="s">
        <v>9</v>
      </c>
      <c r="E73" s="2"/>
      <c r="F73" s="2">
        <v>200</v>
      </c>
      <c r="G73" s="38"/>
      <c r="H73" s="1">
        <v>0.23</v>
      </c>
      <c r="I73" s="27">
        <f t="shared" si="27"/>
        <v>0</v>
      </c>
      <c r="J73" s="27">
        <f>(F73*G73)</f>
        <v>0</v>
      </c>
      <c r="K73" s="27">
        <f t="shared" si="28"/>
        <v>0</v>
      </c>
    </row>
    <row r="74" spans="1:11" ht="25.5">
      <c r="A74" s="2">
        <v>3</v>
      </c>
      <c r="B74" s="39" t="s">
        <v>256</v>
      </c>
      <c r="C74" s="2" t="s">
        <v>56</v>
      </c>
      <c r="D74" s="2" t="s">
        <v>9</v>
      </c>
      <c r="E74" s="2"/>
      <c r="F74" s="2">
        <v>700</v>
      </c>
      <c r="G74" s="38"/>
      <c r="H74" s="1">
        <v>0.23</v>
      </c>
      <c r="I74" s="27">
        <f t="shared" si="27"/>
        <v>0</v>
      </c>
      <c r="J74" s="27">
        <f>(F74*G74)</f>
        <v>0</v>
      </c>
      <c r="K74" s="27">
        <f t="shared" si="28"/>
        <v>0</v>
      </c>
    </row>
    <row r="75" spans="1:11" ht="25.5">
      <c r="A75" s="2">
        <v>4</v>
      </c>
      <c r="B75" s="39" t="s">
        <v>257</v>
      </c>
      <c r="C75" s="2" t="s">
        <v>57</v>
      </c>
      <c r="D75" s="2" t="s">
        <v>17</v>
      </c>
      <c r="E75" s="2"/>
      <c r="F75" s="53">
        <v>150</v>
      </c>
      <c r="G75" s="38"/>
      <c r="H75" s="1">
        <v>0.23</v>
      </c>
      <c r="I75" s="27">
        <f t="shared" si="27"/>
        <v>0</v>
      </c>
      <c r="J75" s="27">
        <f>(F75*G75)</f>
        <v>0</v>
      </c>
      <c r="K75" s="27">
        <f t="shared" si="28"/>
        <v>0</v>
      </c>
    </row>
    <row r="76" spans="1:11">
      <c r="A76" s="2">
        <v>5</v>
      </c>
      <c r="B76" s="39" t="s">
        <v>58</v>
      </c>
      <c r="C76" s="2" t="s">
        <v>59</v>
      </c>
      <c r="D76" s="2" t="s">
        <v>9</v>
      </c>
      <c r="E76" s="2"/>
      <c r="F76" s="53">
        <v>200</v>
      </c>
      <c r="G76" s="38"/>
      <c r="H76" s="1">
        <v>0.23</v>
      </c>
      <c r="I76" s="38">
        <f t="shared" si="27"/>
        <v>0</v>
      </c>
      <c r="J76" s="38">
        <f>(F76*G76)</f>
        <v>0</v>
      </c>
      <c r="K76" s="38">
        <f t="shared" si="28"/>
        <v>0</v>
      </c>
    </row>
    <row r="77" spans="1:11">
      <c r="A77" s="143" t="s">
        <v>11</v>
      </c>
      <c r="B77" s="143"/>
      <c r="C77" s="143"/>
      <c r="D77" s="143"/>
      <c r="E77" s="143"/>
      <c r="F77" s="143"/>
      <c r="G77" s="143"/>
      <c r="H77" s="143"/>
      <c r="I77" s="143"/>
      <c r="J77" s="32">
        <f>SUM(J72:J76)</f>
        <v>0</v>
      </c>
      <c r="K77" s="32">
        <f>SUM(K72:K76)</f>
        <v>0</v>
      </c>
    </row>
    <row r="78" spans="1:11">
      <c r="A78" s="138" t="s">
        <v>297</v>
      </c>
      <c r="B78" s="138"/>
      <c r="C78" s="138"/>
      <c r="D78" s="138"/>
      <c r="E78" s="138"/>
      <c r="F78" s="138"/>
      <c r="G78" s="138"/>
      <c r="H78" s="138"/>
      <c r="I78" s="138"/>
      <c r="J78" s="138"/>
      <c r="K78" s="138"/>
    </row>
    <row r="79" spans="1:11" ht="89.25">
      <c r="A79" s="29">
        <v>1</v>
      </c>
      <c r="B79" s="30" t="s">
        <v>60</v>
      </c>
      <c r="C79" s="29" t="s">
        <v>31</v>
      </c>
      <c r="D79" s="29" t="s">
        <v>9</v>
      </c>
      <c r="E79" s="29"/>
      <c r="F79" s="29">
        <v>60000</v>
      </c>
      <c r="G79" s="31"/>
      <c r="H79" s="56">
        <v>0.23</v>
      </c>
      <c r="I79" s="27">
        <f t="shared" ref="I79:I80" si="29">(G79*1.23)</f>
        <v>0</v>
      </c>
      <c r="J79" s="27">
        <f>(F79*G79)</f>
        <v>0</v>
      </c>
      <c r="K79" s="27">
        <f t="shared" ref="K79:K80" si="30">(J79*H79)+J79</f>
        <v>0</v>
      </c>
    </row>
    <row r="80" spans="1:11" ht="69" customHeight="1">
      <c r="A80" s="29">
        <v>2</v>
      </c>
      <c r="B80" s="30" t="s">
        <v>61</v>
      </c>
      <c r="C80" s="57" t="s">
        <v>62</v>
      </c>
      <c r="D80" s="29" t="s">
        <v>17</v>
      </c>
      <c r="E80" s="29"/>
      <c r="F80" s="29">
        <v>220000</v>
      </c>
      <c r="G80" s="31"/>
      <c r="H80" s="56">
        <v>0.23</v>
      </c>
      <c r="I80" s="27">
        <f t="shared" si="29"/>
        <v>0</v>
      </c>
      <c r="J80" s="27">
        <f>(F80*G80)</f>
        <v>0</v>
      </c>
      <c r="K80" s="27">
        <f t="shared" si="30"/>
        <v>0</v>
      </c>
    </row>
    <row r="81" spans="1:11">
      <c r="A81" s="140" t="s">
        <v>11</v>
      </c>
      <c r="B81" s="141"/>
      <c r="C81" s="141"/>
      <c r="D81" s="141"/>
      <c r="E81" s="141"/>
      <c r="F81" s="141"/>
      <c r="G81" s="141"/>
      <c r="H81" s="141"/>
      <c r="I81" s="142"/>
      <c r="J81" s="32">
        <f>SUM(J79:J80)</f>
        <v>0</v>
      </c>
      <c r="K81" s="32">
        <f>SUM(K79:K80)</f>
        <v>0</v>
      </c>
    </row>
    <row r="82" spans="1:11" ht="18" customHeight="1">
      <c r="A82" s="193" t="s">
        <v>269</v>
      </c>
      <c r="B82" s="194"/>
      <c r="C82" s="58"/>
      <c r="D82" s="58"/>
      <c r="E82" s="58"/>
      <c r="F82" s="58"/>
      <c r="G82" s="59"/>
      <c r="H82" s="58"/>
      <c r="I82" s="59"/>
      <c r="J82" s="60"/>
      <c r="K82" s="60"/>
    </row>
    <row r="83" spans="1:11" ht="63.75">
      <c r="A83" s="29">
        <v>1</v>
      </c>
      <c r="B83" s="61" t="s">
        <v>222</v>
      </c>
      <c r="C83" s="29" t="s">
        <v>19</v>
      </c>
      <c r="D83" s="29" t="s">
        <v>63</v>
      </c>
      <c r="E83" s="29"/>
      <c r="F83" s="29">
        <v>450</v>
      </c>
      <c r="G83" s="62"/>
      <c r="H83" s="40">
        <v>0.23</v>
      </c>
      <c r="I83" s="27">
        <f t="shared" ref="I83:I90" si="31">(G83*1.23)</f>
        <v>0</v>
      </c>
      <c r="J83" s="27">
        <f t="shared" ref="J83:J90" si="32">(F83*G83)</f>
        <v>0</v>
      </c>
      <c r="K83" s="27">
        <f t="shared" ref="K83:K90" si="33">(J83*H83)+J83</f>
        <v>0</v>
      </c>
    </row>
    <row r="84" spans="1:11" ht="63.75">
      <c r="A84" s="29">
        <v>2</v>
      </c>
      <c r="B84" s="61" t="s">
        <v>222</v>
      </c>
      <c r="C84" s="29" t="s">
        <v>57</v>
      </c>
      <c r="D84" s="29" t="s">
        <v>17</v>
      </c>
      <c r="E84" s="29"/>
      <c r="F84" s="29">
        <v>60</v>
      </c>
      <c r="G84" s="62"/>
      <c r="H84" s="40">
        <v>0.23</v>
      </c>
      <c r="I84" s="27">
        <f t="shared" si="31"/>
        <v>0</v>
      </c>
      <c r="J84" s="27">
        <f t="shared" si="32"/>
        <v>0</v>
      </c>
      <c r="K84" s="27">
        <f t="shared" si="33"/>
        <v>0</v>
      </c>
    </row>
    <row r="85" spans="1:11" ht="102">
      <c r="A85" s="29">
        <v>3</v>
      </c>
      <c r="B85" s="61" t="s">
        <v>233</v>
      </c>
      <c r="C85" s="29" t="s">
        <v>64</v>
      </c>
      <c r="D85" s="29" t="s">
        <v>63</v>
      </c>
      <c r="E85" s="29"/>
      <c r="F85" s="29">
        <v>1000</v>
      </c>
      <c r="G85" s="62"/>
      <c r="H85" s="40">
        <v>0.23</v>
      </c>
      <c r="I85" s="27">
        <f t="shared" si="31"/>
        <v>0</v>
      </c>
      <c r="J85" s="27">
        <f t="shared" si="32"/>
        <v>0</v>
      </c>
      <c r="K85" s="27">
        <f t="shared" si="33"/>
        <v>0</v>
      </c>
    </row>
    <row r="86" spans="1:11" ht="105.75" customHeight="1">
      <c r="A86" s="29">
        <v>4</v>
      </c>
      <c r="B86" s="61" t="s">
        <v>224</v>
      </c>
      <c r="C86" s="29" t="s">
        <v>223</v>
      </c>
      <c r="D86" s="29" t="s">
        <v>9</v>
      </c>
      <c r="E86" s="29"/>
      <c r="F86" s="29">
        <v>120</v>
      </c>
      <c r="G86" s="62"/>
      <c r="H86" s="40">
        <v>0.23</v>
      </c>
      <c r="I86" s="27">
        <f t="shared" si="31"/>
        <v>0</v>
      </c>
      <c r="J86" s="27">
        <f t="shared" si="32"/>
        <v>0</v>
      </c>
      <c r="K86" s="27">
        <f t="shared" si="33"/>
        <v>0</v>
      </c>
    </row>
    <row r="87" spans="1:11" ht="51">
      <c r="A87" s="29">
        <v>5</v>
      </c>
      <c r="B87" s="30" t="s">
        <v>226</v>
      </c>
      <c r="C87" s="29" t="s">
        <v>65</v>
      </c>
      <c r="D87" s="29" t="s">
        <v>17</v>
      </c>
      <c r="E87" s="29"/>
      <c r="F87" s="29">
        <v>80</v>
      </c>
      <c r="G87" s="31"/>
      <c r="H87" s="40">
        <v>0.23</v>
      </c>
      <c r="I87" s="38">
        <f t="shared" si="31"/>
        <v>0</v>
      </c>
      <c r="J87" s="38">
        <f t="shared" si="32"/>
        <v>0</v>
      </c>
      <c r="K87" s="38">
        <f t="shared" si="33"/>
        <v>0</v>
      </c>
    </row>
    <row r="88" spans="1:11" ht="51">
      <c r="A88" s="2">
        <v>6</v>
      </c>
      <c r="B88" s="39" t="s">
        <v>225</v>
      </c>
      <c r="C88" s="52" t="s">
        <v>66</v>
      </c>
      <c r="D88" s="2" t="s">
        <v>17</v>
      </c>
      <c r="E88" s="2"/>
      <c r="F88" s="2">
        <v>50</v>
      </c>
      <c r="G88" s="38"/>
      <c r="H88" s="1">
        <v>0.23</v>
      </c>
      <c r="I88" s="27">
        <f t="shared" si="31"/>
        <v>0</v>
      </c>
      <c r="J88" s="27">
        <f t="shared" si="32"/>
        <v>0</v>
      </c>
      <c r="K88" s="27">
        <f t="shared" si="33"/>
        <v>0</v>
      </c>
    </row>
    <row r="89" spans="1:11" ht="51">
      <c r="A89" s="2">
        <v>7</v>
      </c>
      <c r="B89" s="39" t="s">
        <v>247</v>
      </c>
      <c r="C89" s="52" t="s">
        <v>63</v>
      </c>
      <c r="D89" s="2" t="s">
        <v>63</v>
      </c>
      <c r="E89" s="2"/>
      <c r="F89" s="2">
        <v>50</v>
      </c>
      <c r="G89" s="38"/>
      <c r="H89" s="1">
        <v>0.23</v>
      </c>
      <c r="I89" s="27">
        <f t="shared" si="31"/>
        <v>0</v>
      </c>
      <c r="J89" s="38">
        <f t="shared" si="32"/>
        <v>0</v>
      </c>
      <c r="K89" s="27">
        <f t="shared" si="33"/>
        <v>0</v>
      </c>
    </row>
    <row r="90" spans="1:11" ht="89.25">
      <c r="A90" s="2">
        <v>8</v>
      </c>
      <c r="B90" s="39" t="s">
        <v>248</v>
      </c>
      <c r="C90" s="52" t="s">
        <v>17</v>
      </c>
      <c r="D90" s="2" t="s">
        <v>17</v>
      </c>
      <c r="E90" s="2"/>
      <c r="F90" s="2">
        <v>10</v>
      </c>
      <c r="G90" s="38"/>
      <c r="H90" s="1">
        <v>0.23</v>
      </c>
      <c r="I90" s="27">
        <f t="shared" si="31"/>
        <v>0</v>
      </c>
      <c r="J90" s="38">
        <f t="shared" si="32"/>
        <v>0</v>
      </c>
      <c r="K90" s="27">
        <f t="shared" si="33"/>
        <v>0</v>
      </c>
    </row>
    <row r="91" spans="1:11">
      <c r="A91" s="2"/>
      <c r="B91" s="63" t="s">
        <v>11</v>
      </c>
      <c r="C91" s="64"/>
      <c r="D91" s="64"/>
      <c r="E91" s="64"/>
      <c r="F91" s="64"/>
      <c r="G91" s="65"/>
      <c r="H91" s="66"/>
      <c r="I91" s="65"/>
      <c r="J91" s="32">
        <f>SUM(J83:J90)</f>
        <v>0</v>
      </c>
      <c r="K91" s="32">
        <f>SUM(K83:K90)</f>
        <v>0</v>
      </c>
    </row>
    <row r="92" spans="1:11" ht="18.75" customHeight="1">
      <c r="A92" s="193" t="s">
        <v>270</v>
      </c>
      <c r="B92" s="166"/>
      <c r="C92" s="166"/>
      <c r="D92" s="166"/>
      <c r="E92" s="166"/>
      <c r="F92" s="166"/>
      <c r="G92" s="166"/>
      <c r="H92" s="166"/>
      <c r="I92" s="166"/>
      <c r="J92" s="166"/>
      <c r="K92" s="166"/>
    </row>
    <row r="93" spans="1:11" ht="102">
      <c r="A93" s="2">
        <v>1</v>
      </c>
      <c r="B93" s="45" t="s">
        <v>227</v>
      </c>
      <c r="C93" s="2" t="s">
        <v>67</v>
      </c>
      <c r="D93" s="51" t="s">
        <v>13</v>
      </c>
      <c r="E93" s="51"/>
      <c r="F93" s="2">
        <v>3200</v>
      </c>
      <c r="G93" s="38"/>
      <c r="H93" s="47">
        <v>0.23</v>
      </c>
      <c r="I93" s="27">
        <f t="shared" ref="I93" si="34">(G93*1.23)</f>
        <v>0</v>
      </c>
      <c r="J93" s="27">
        <f>(F93*G93)</f>
        <v>0</v>
      </c>
      <c r="K93" s="27">
        <f t="shared" ref="K93" si="35">(J93*H93)+J93</f>
        <v>0</v>
      </c>
    </row>
    <row r="94" spans="1:11">
      <c r="A94" s="140" t="s">
        <v>11</v>
      </c>
      <c r="B94" s="141"/>
      <c r="C94" s="141"/>
      <c r="D94" s="141"/>
      <c r="E94" s="141"/>
      <c r="F94" s="141"/>
      <c r="G94" s="141"/>
      <c r="H94" s="141"/>
      <c r="I94" s="142"/>
      <c r="J94" s="32">
        <f>SUM(J93)</f>
        <v>0</v>
      </c>
      <c r="K94" s="32">
        <f>SUM(K93)</f>
        <v>0</v>
      </c>
    </row>
    <row r="95" spans="1:11" ht="21.75" customHeight="1">
      <c r="A95" s="138" t="s">
        <v>271</v>
      </c>
      <c r="B95" s="138"/>
      <c r="C95" s="138"/>
      <c r="D95" s="138"/>
      <c r="E95" s="138"/>
      <c r="F95" s="138"/>
      <c r="G95" s="138"/>
      <c r="H95" s="138"/>
      <c r="I95" s="138"/>
      <c r="J95" s="138"/>
      <c r="K95" s="138"/>
    </row>
    <row r="96" spans="1:11" ht="25.5">
      <c r="A96" s="29">
        <v>1</v>
      </c>
      <c r="B96" s="30" t="s">
        <v>68</v>
      </c>
      <c r="C96" s="29" t="s">
        <v>13</v>
      </c>
      <c r="D96" s="29" t="s">
        <v>13</v>
      </c>
      <c r="E96" s="29"/>
      <c r="F96" s="67">
        <v>120000</v>
      </c>
      <c r="G96" s="31"/>
      <c r="H96" s="56">
        <v>0.23</v>
      </c>
      <c r="I96" s="38">
        <f t="shared" ref="I96:I107" si="36">(G96*1.23)</f>
        <v>0</v>
      </c>
      <c r="J96" s="38">
        <f t="shared" ref="J96:J107" si="37">(F96*G96)</f>
        <v>0</v>
      </c>
      <c r="K96" s="38">
        <f t="shared" ref="K96:K107" si="38">(J96*H96)+J96</f>
        <v>0</v>
      </c>
    </row>
    <row r="97" spans="1:11" ht="25.5">
      <c r="A97" s="29">
        <v>2</v>
      </c>
      <c r="B97" s="30" t="s">
        <v>69</v>
      </c>
      <c r="C97" s="29" t="s">
        <v>13</v>
      </c>
      <c r="D97" s="29" t="s">
        <v>13</v>
      </c>
      <c r="E97" s="29"/>
      <c r="F97" s="67">
        <v>60000</v>
      </c>
      <c r="G97" s="31"/>
      <c r="H97" s="56">
        <v>0.23</v>
      </c>
      <c r="I97" s="27">
        <f t="shared" si="36"/>
        <v>0</v>
      </c>
      <c r="J97" s="27">
        <f t="shared" si="37"/>
        <v>0</v>
      </c>
      <c r="K97" s="27">
        <f t="shared" si="38"/>
        <v>0</v>
      </c>
    </row>
    <row r="98" spans="1:11" ht="25.5">
      <c r="A98" s="29">
        <v>3</v>
      </c>
      <c r="B98" s="30" t="s">
        <v>70</v>
      </c>
      <c r="C98" s="29" t="s">
        <v>13</v>
      </c>
      <c r="D98" s="29" t="s">
        <v>13</v>
      </c>
      <c r="E98" s="29"/>
      <c r="F98" s="67">
        <v>190000</v>
      </c>
      <c r="G98" s="31"/>
      <c r="H98" s="56">
        <v>0.23</v>
      </c>
      <c r="I98" s="27">
        <f t="shared" si="36"/>
        <v>0</v>
      </c>
      <c r="J98" s="27">
        <f t="shared" si="37"/>
        <v>0</v>
      </c>
      <c r="K98" s="27">
        <f t="shared" si="38"/>
        <v>0</v>
      </c>
    </row>
    <row r="99" spans="1:11" ht="25.5">
      <c r="A99" s="29">
        <v>4</v>
      </c>
      <c r="B99" s="30" t="s">
        <v>71</v>
      </c>
      <c r="C99" s="29" t="s">
        <v>13</v>
      </c>
      <c r="D99" s="29" t="s">
        <v>13</v>
      </c>
      <c r="E99" s="29"/>
      <c r="F99" s="67">
        <v>90000</v>
      </c>
      <c r="G99" s="31"/>
      <c r="H99" s="56">
        <v>0.23</v>
      </c>
      <c r="I99" s="27">
        <f t="shared" si="36"/>
        <v>0</v>
      </c>
      <c r="J99" s="27">
        <f t="shared" si="37"/>
        <v>0</v>
      </c>
      <c r="K99" s="27">
        <f t="shared" si="38"/>
        <v>0</v>
      </c>
    </row>
    <row r="100" spans="1:11" ht="25.5">
      <c r="A100" s="41">
        <v>5</v>
      </c>
      <c r="B100" s="42" t="s">
        <v>72</v>
      </c>
      <c r="C100" s="41" t="s">
        <v>13</v>
      </c>
      <c r="D100" s="41" t="s">
        <v>13</v>
      </c>
      <c r="E100" s="41"/>
      <c r="F100" s="68">
        <v>200000</v>
      </c>
      <c r="G100" s="43"/>
      <c r="H100" s="69">
        <v>0.23</v>
      </c>
      <c r="I100" s="27">
        <f t="shared" si="36"/>
        <v>0</v>
      </c>
      <c r="J100" s="27">
        <f t="shared" si="37"/>
        <v>0</v>
      </c>
      <c r="K100" s="27">
        <f t="shared" si="38"/>
        <v>0</v>
      </c>
    </row>
    <row r="101" spans="1:11" ht="25.5">
      <c r="A101" s="29">
        <v>6</v>
      </c>
      <c r="B101" s="30" t="s">
        <v>73</v>
      </c>
      <c r="C101" s="29" t="s">
        <v>13</v>
      </c>
      <c r="D101" s="29" t="s">
        <v>13</v>
      </c>
      <c r="E101" s="29"/>
      <c r="F101" s="29">
        <v>90000</v>
      </c>
      <c r="G101" s="31"/>
      <c r="H101" s="56">
        <v>0.23</v>
      </c>
      <c r="I101" s="27">
        <f t="shared" si="36"/>
        <v>0</v>
      </c>
      <c r="J101" s="27">
        <f t="shared" si="37"/>
        <v>0</v>
      </c>
      <c r="K101" s="27">
        <f t="shared" si="38"/>
        <v>0</v>
      </c>
    </row>
    <row r="102" spans="1:11" ht="25.5">
      <c r="A102" s="29">
        <v>7</v>
      </c>
      <c r="B102" s="30" t="s">
        <v>74</v>
      </c>
      <c r="C102" s="29" t="s">
        <v>13</v>
      </c>
      <c r="D102" s="29" t="s">
        <v>13</v>
      </c>
      <c r="E102" s="29"/>
      <c r="F102" s="29">
        <v>25000</v>
      </c>
      <c r="G102" s="31"/>
      <c r="H102" s="56">
        <v>0.23</v>
      </c>
      <c r="I102" s="27">
        <f t="shared" si="36"/>
        <v>0</v>
      </c>
      <c r="J102" s="27">
        <f t="shared" si="37"/>
        <v>0</v>
      </c>
      <c r="K102" s="27">
        <f t="shared" si="38"/>
        <v>0</v>
      </c>
    </row>
    <row r="103" spans="1:11" ht="25.5">
      <c r="A103" s="70">
        <v>8</v>
      </c>
      <c r="B103" s="71" t="s">
        <v>75</v>
      </c>
      <c r="C103" s="70" t="s">
        <v>13</v>
      </c>
      <c r="D103" s="70" t="s">
        <v>13</v>
      </c>
      <c r="E103" s="70"/>
      <c r="F103" s="70">
        <v>31500</v>
      </c>
      <c r="G103" s="72"/>
      <c r="H103" s="73">
        <v>0.23</v>
      </c>
      <c r="I103" s="27">
        <f t="shared" si="36"/>
        <v>0</v>
      </c>
      <c r="J103" s="27">
        <f t="shared" si="37"/>
        <v>0</v>
      </c>
      <c r="K103" s="27">
        <f t="shared" si="38"/>
        <v>0</v>
      </c>
    </row>
    <row r="104" spans="1:11" ht="25.5">
      <c r="A104" s="29">
        <v>9</v>
      </c>
      <c r="B104" s="30" t="s">
        <v>76</v>
      </c>
      <c r="C104" s="29" t="s">
        <v>13</v>
      </c>
      <c r="D104" s="29" t="s">
        <v>13</v>
      </c>
      <c r="E104" s="29"/>
      <c r="F104" s="29">
        <v>10000</v>
      </c>
      <c r="G104" s="31"/>
      <c r="H104" s="56">
        <v>0.23</v>
      </c>
      <c r="I104" s="27">
        <f t="shared" si="36"/>
        <v>0</v>
      </c>
      <c r="J104" s="27">
        <f t="shared" si="37"/>
        <v>0</v>
      </c>
      <c r="K104" s="27">
        <f t="shared" si="38"/>
        <v>0</v>
      </c>
    </row>
    <row r="105" spans="1:11" ht="25.5">
      <c r="A105" s="29">
        <v>10</v>
      </c>
      <c r="B105" s="30" t="s">
        <v>77</v>
      </c>
      <c r="C105" s="29" t="s">
        <v>13</v>
      </c>
      <c r="D105" s="29" t="s">
        <v>13</v>
      </c>
      <c r="E105" s="29"/>
      <c r="F105" s="29">
        <v>3000</v>
      </c>
      <c r="G105" s="31"/>
      <c r="H105" s="56">
        <v>0.23</v>
      </c>
      <c r="I105" s="27">
        <f t="shared" si="36"/>
        <v>0</v>
      </c>
      <c r="J105" s="27">
        <f t="shared" si="37"/>
        <v>0</v>
      </c>
      <c r="K105" s="27">
        <f t="shared" si="38"/>
        <v>0</v>
      </c>
    </row>
    <row r="106" spans="1:11" ht="25.5">
      <c r="A106" s="29">
        <v>11</v>
      </c>
      <c r="B106" s="30" t="s">
        <v>78</v>
      </c>
      <c r="C106" s="29" t="s">
        <v>9</v>
      </c>
      <c r="D106" s="29" t="s">
        <v>13</v>
      </c>
      <c r="E106" s="29"/>
      <c r="F106" s="29">
        <v>5000</v>
      </c>
      <c r="G106" s="31"/>
      <c r="H106" s="56">
        <v>0.23</v>
      </c>
      <c r="I106" s="38">
        <f t="shared" si="36"/>
        <v>0</v>
      </c>
      <c r="J106" s="38">
        <f t="shared" si="37"/>
        <v>0</v>
      </c>
      <c r="K106" s="38">
        <f t="shared" si="38"/>
        <v>0</v>
      </c>
    </row>
    <row r="107" spans="1:11" ht="25.5">
      <c r="A107" s="29">
        <v>12</v>
      </c>
      <c r="B107" s="30" t="s">
        <v>79</v>
      </c>
      <c r="C107" s="29" t="s">
        <v>9</v>
      </c>
      <c r="D107" s="29" t="s">
        <v>13</v>
      </c>
      <c r="E107" s="29"/>
      <c r="F107" s="29">
        <v>5000</v>
      </c>
      <c r="G107" s="31"/>
      <c r="H107" s="56">
        <v>0.23</v>
      </c>
      <c r="I107" s="27">
        <f t="shared" si="36"/>
        <v>0</v>
      </c>
      <c r="J107" s="38">
        <f t="shared" si="37"/>
        <v>0</v>
      </c>
      <c r="K107" s="27">
        <f t="shared" si="38"/>
        <v>0</v>
      </c>
    </row>
    <row r="108" spans="1:11">
      <c r="A108" s="195" t="s">
        <v>11</v>
      </c>
      <c r="B108" s="195"/>
      <c r="C108" s="195"/>
      <c r="D108" s="195"/>
      <c r="E108" s="195"/>
      <c r="F108" s="195"/>
      <c r="G108" s="195"/>
      <c r="H108" s="195"/>
      <c r="I108" s="195"/>
      <c r="J108" s="74">
        <f>SUM(J96:J107)</f>
        <v>0</v>
      </c>
      <c r="K108" s="74">
        <f>SUM(K96:K107)</f>
        <v>0</v>
      </c>
    </row>
    <row r="109" spans="1:11" ht="22.5" customHeight="1">
      <c r="A109" s="190" t="s">
        <v>80</v>
      </c>
      <c r="B109" s="191"/>
      <c r="C109" s="191"/>
      <c r="D109" s="191"/>
      <c r="E109" s="191"/>
      <c r="F109" s="191"/>
      <c r="G109" s="191"/>
      <c r="H109" s="191"/>
      <c r="I109" s="191"/>
      <c r="J109" s="191"/>
      <c r="K109" s="192"/>
    </row>
    <row r="110" spans="1:11" ht="18.75" customHeight="1">
      <c r="A110" s="178" t="s">
        <v>272</v>
      </c>
      <c r="B110" s="179"/>
      <c r="C110" s="179"/>
      <c r="D110" s="179"/>
      <c r="E110" s="179"/>
      <c r="F110" s="179"/>
      <c r="G110" s="179"/>
      <c r="H110" s="179"/>
      <c r="I110" s="179"/>
      <c r="J110" s="179"/>
      <c r="K110" s="179"/>
    </row>
    <row r="111" spans="1:11" ht="63.75">
      <c r="A111" s="4">
        <v>1</v>
      </c>
      <c r="B111" s="75" t="s">
        <v>81</v>
      </c>
      <c r="C111" s="5" t="s">
        <v>82</v>
      </c>
      <c r="D111" s="5" t="s">
        <v>83</v>
      </c>
      <c r="E111" s="5"/>
      <c r="F111" s="6">
        <v>30</v>
      </c>
      <c r="G111" s="7"/>
      <c r="H111" s="8">
        <v>0.23</v>
      </c>
      <c r="I111" s="38">
        <f t="shared" ref="I111:I119" si="39">(G111*1.23)</f>
        <v>0</v>
      </c>
      <c r="J111" s="38">
        <f t="shared" ref="J111:J119" si="40">(F111*G111)</f>
        <v>0</v>
      </c>
      <c r="K111" s="38">
        <f t="shared" ref="K111:K119" si="41">(J111*H111)+J111</f>
        <v>0</v>
      </c>
    </row>
    <row r="112" spans="1:11" ht="38.25">
      <c r="A112" s="9">
        <v>2</v>
      </c>
      <c r="B112" s="76" t="s">
        <v>84</v>
      </c>
      <c r="C112" s="10" t="s">
        <v>85</v>
      </c>
      <c r="D112" s="9" t="s">
        <v>83</v>
      </c>
      <c r="E112" s="9"/>
      <c r="F112" s="11">
        <v>900</v>
      </c>
      <c r="G112" s="12"/>
      <c r="H112" s="13">
        <v>0.23</v>
      </c>
      <c r="I112" s="27">
        <f t="shared" si="39"/>
        <v>0</v>
      </c>
      <c r="J112" s="27">
        <f t="shared" si="40"/>
        <v>0</v>
      </c>
      <c r="K112" s="27">
        <f t="shared" si="41"/>
        <v>0</v>
      </c>
    </row>
    <row r="113" spans="1:11" ht="51">
      <c r="A113" s="5">
        <v>3</v>
      </c>
      <c r="B113" s="75" t="s">
        <v>86</v>
      </c>
      <c r="C113" s="4" t="s">
        <v>87</v>
      </c>
      <c r="D113" s="5" t="s">
        <v>83</v>
      </c>
      <c r="E113" s="5"/>
      <c r="F113" s="5">
        <v>300</v>
      </c>
      <c r="G113" s="7"/>
      <c r="H113" s="8">
        <v>0.23</v>
      </c>
      <c r="I113" s="27">
        <f t="shared" si="39"/>
        <v>0</v>
      </c>
      <c r="J113" s="27">
        <f t="shared" si="40"/>
        <v>0</v>
      </c>
      <c r="K113" s="27">
        <f t="shared" si="41"/>
        <v>0</v>
      </c>
    </row>
    <row r="114" spans="1:11" ht="114.75">
      <c r="A114" s="14">
        <v>4</v>
      </c>
      <c r="B114" s="77" t="s">
        <v>88</v>
      </c>
      <c r="C114" s="14" t="s">
        <v>57</v>
      </c>
      <c r="D114" s="14" t="s">
        <v>63</v>
      </c>
      <c r="E114" s="14"/>
      <c r="F114" s="14">
        <v>600</v>
      </c>
      <c r="G114" s="7"/>
      <c r="H114" s="8">
        <v>0.23</v>
      </c>
      <c r="I114" s="27">
        <f t="shared" si="39"/>
        <v>0</v>
      </c>
      <c r="J114" s="27">
        <f t="shared" si="40"/>
        <v>0</v>
      </c>
      <c r="K114" s="27">
        <f t="shared" si="41"/>
        <v>0</v>
      </c>
    </row>
    <row r="115" spans="1:11" ht="38.25">
      <c r="A115" s="5">
        <v>5</v>
      </c>
      <c r="B115" s="78" t="s">
        <v>89</v>
      </c>
      <c r="C115" s="5" t="s">
        <v>57</v>
      </c>
      <c r="D115" s="5" t="s">
        <v>63</v>
      </c>
      <c r="E115" s="5"/>
      <c r="F115" s="6">
        <v>40</v>
      </c>
      <c r="G115" s="7"/>
      <c r="H115" s="8">
        <v>0.23</v>
      </c>
      <c r="I115" s="27">
        <f t="shared" si="39"/>
        <v>0</v>
      </c>
      <c r="J115" s="27">
        <f t="shared" si="40"/>
        <v>0</v>
      </c>
      <c r="K115" s="27">
        <f t="shared" si="41"/>
        <v>0</v>
      </c>
    </row>
    <row r="116" spans="1:11" ht="76.5">
      <c r="A116" s="5">
        <v>6</v>
      </c>
      <c r="B116" s="78" t="s">
        <v>90</v>
      </c>
      <c r="C116" s="5" t="s">
        <v>57</v>
      </c>
      <c r="D116" s="5" t="s">
        <v>63</v>
      </c>
      <c r="E116" s="5"/>
      <c r="F116" s="4">
        <v>120</v>
      </c>
      <c r="G116" s="7"/>
      <c r="H116" s="8">
        <v>0.23</v>
      </c>
      <c r="I116" s="27">
        <f t="shared" si="39"/>
        <v>0</v>
      </c>
      <c r="J116" s="27">
        <f t="shared" si="40"/>
        <v>0</v>
      </c>
      <c r="K116" s="27">
        <f t="shared" si="41"/>
        <v>0</v>
      </c>
    </row>
    <row r="117" spans="1:11" ht="63.75">
      <c r="A117" s="5">
        <v>7</v>
      </c>
      <c r="B117" s="78" t="s">
        <v>91</v>
      </c>
      <c r="C117" s="5" t="s">
        <v>92</v>
      </c>
      <c r="D117" s="5" t="s">
        <v>63</v>
      </c>
      <c r="E117" s="5"/>
      <c r="F117" s="4">
        <v>54</v>
      </c>
      <c r="G117" s="7"/>
      <c r="H117" s="8">
        <v>0.23</v>
      </c>
      <c r="I117" s="38">
        <f t="shared" si="39"/>
        <v>0</v>
      </c>
      <c r="J117" s="38">
        <f t="shared" si="40"/>
        <v>0</v>
      </c>
      <c r="K117" s="38">
        <f t="shared" si="41"/>
        <v>0</v>
      </c>
    </row>
    <row r="118" spans="1:11" ht="38.25">
      <c r="A118" s="5">
        <v>8</v>
      </c>
      <c r="B118" s="78" t="s">
        <v>93</v>
      </c>
      <c r="C118" s="5" t="s">
        <v>94</v>
      </c>
      <c r="D118" s="5" t="s">
        <v>83</v>
      </c>
      <c r="E118" s="5"/>
      <c r="F118" s="4">
        <v>4.5</v>
      </c>
      <c r="G118" s="7"/>
      <c r="H118" s="8">
        <v>0.23</v>
      </c>
      <c r="I118" s="38">
        <f t="shared" si="39"/>
        <v>0</v>
      </c>
      <c r="J118" s="38">
        <f t="shared" si="40"/>
        <v>0</v>
      </c>
      <c r="K118" s="38">
        <f t="shared" si="41"/>
        <v>0</v>
      </c>
    </row>
    <row r="119" spans="1:11" ht="102">
      <c r="A119" s="5">
        <v>9</v>
      </c>
      <c r="B119" s="78" t="s">
        <v>95</v>
      </c>
      <c r="C119" s="5" t="s">
        <v>57</v>
      </c>
      <c r="D119" s="5" t="s">
        <v>63</v>
      </c>
      <c r="E119" s="5"/>
      <c r="F119" s="6">
        <v>10</v>
      </c>
      <c r="G119" s="7"/>
      <c r="H119" s="8">
        <v>0.23</v>
      </c>
      <c r="I119" s="27">
        <f t="shared" si="39"/>
        <v>0</v>
      </c>
      <c r="J119" s="27">
        <f t="shared" si="40"/>
        <v>0</v>
      </c>
      <c r="K119" s="27">
        <f t="shared" si="41"/>
        <v>0</v>
      </c>
    </row>
    <row r="120" spans="1:11">
      <c r="A120" s="180" t="s">
        <v>96</v>
      </c>
      <c r="B120" s="181"/>
      <c r="C120" s="181"/>
      <c r="D120" s="181"/>
      <c r="E120" s="181"/>
      <c r="F120" s="181"/>
      <c r="G120" s="181"/>
      <c r="H120" s="181"/>
      <c r="I120" s="15"/>
      <c r="J120" s="23">
        <f>SUM(J111:J119)</f>
        <v>0</v>
      </c>
      <c r="K120" s="23">
        <f>SUM(K111:K119)</f>
        <v>0</v>
      </c>
    </row>
    <row r="121" spans="1:11" ht="16.5" customHeight="1">
      <c r="A121" s="164" t="s">
        <v>296</v>
      </c>
      <c r="B121" s="165"/>
      <c r="C121" s="165"/>
      <c r="D121" s="165"/>
      <c r="E121" s="165"/>
      <c r="F121" s="165"/>
      <c r="G121" s="165"/>
      <c r="H121" s="165"/>
      <c r="I121" s="165"/>
      <c r="J121" s="145"/>
      <c r="K121" s="145"/>
    </row>
    <row r="122" spans="1:11">
      <c r="A122" s="2">
        <v>1</v>
      </c>
      <c r="B122" s="39" t="s">
        <v>97</v>
      </c>
      <c r="C122" s="2" t="s">
        <v>83</v>
      </c>
      <c r="D122" s="2" t="s">
        <v>83</v>
      </c>
      <c r="E122" s="2"/>
      <c r="F122" s="2">
        <v>60</v>
      </c>
      <c r="G122" s="38"/>
      <c r="H122" s="1">
        <v>0.23</v>
      </c>
      <c r="I122" s="27">
        <f t="shared" ref="I122:I123" si="42">(G122*1.23)</f>
        <v>0</v>
      </c>
      <c r="J122" s="27">
        <f>(F122*G122)</f>
        <v>0</v>
      </c>
      <c r="K122" s="27">
        <f t="shared" ref="K122:K123" si="43">(J122*H122)+J122</f>
        <v>0</v>
      </c>
    </row>
    <row r="123" spans="1:11">
      <c r="A123" s="25">
        <v>2</v>
      </c>
      <c r="B123" s="26" t="s">
        <v>98</v>
      </c>
      <c r="C123" s="25" t="s">
        <v>83</v>
      </c>
      <c r="D123" s="25" t="s">
        <v>83</v>
      </c>
      <c r="E123" s="25"/>
      <c r="F123" s="25">
        <v>30</v>
      </c>
      <c r="G123" s="27"/>
      <c r="H123" s="28">
        <v>0.23</v>
      </c>
      <c r="I123" s="27">
        <f t="shared" si="42"/>
        <v>0</v>
      </c>
      <c r="J123" s="27">
        <f>(F123*G123)</f>
        <v>0</v>
      </c>
      <c r="K123" s="27">
        <f t="shared" si="43"/>
        <v>0</v>
      </c>
    </row>
    <row r="124" spans="1:11">
      <c r="A124" s="143" t="s">
        <v>11</v>
      </c>
      <c r="B124" s="143"/>
      <c r="C124" s="143"/>
      <c r="D124" s="143"/>
      <c r="E124" s="143"/>
      <c r="F124" s="143"/>
      <c r="G124" s="143"/>
      <c r="H124" s="143"/>
      <c r="I124" s="143"/>
      <c r="J124" s="32">
        <f>SUM(J122,J123)</f>
        <v>0</v>
      </c>
      <c r="K124" s="32">
        <f>SUM(K122:K123)</f>
        <v>0</v>
      </c>
    </row>
    <row r="125" spans="1:11" ht="18.75" customHeight="1">
      <c r="A125" s="144" t="s">
        <v>273</v>
      </c>
      <c r="B125" s="145"/>
      <c r="C125" s="145"/>
      <c r="D125" s="145"/>
      <c r="E125" s="145"/>
      <c r="F125" s="145"/>
      <c r="G125" s="145"/>
      <c r="H125" s="145"/>
      <c r="I125" s="145"/>
      <c r="J125" s="145"/>
      <c r="K125" s="145"/>
    </row>
    <row r="126" spans="1:11" ht="51">
      <c r="A126" s="2">
        <v>1</v>
      </c>
      <c r="B126" s="39" t="s">
        <v>99</v>
      </c>
      <c r="C126" s="2" t="s">
        <v>100</v>
      </c>
      <c r="D126" s="2" t="s">
        <v>17</v>
      </c>
      <c r="E126" s="2"/>
      <c r="F126" s="2">
        <v>1200</v>
      </c>
      <c r="G126" s="38"/>
      <c r="H126" s="1">
        <v>0.23</v>
      </c>
      <c r="I126" s="27">
        <f t="shared" ref="I126" si="44">(G126*1.23)</f>
        <v>0</v>
      </c>
      <c r="J126" s="27">
        <f>(F126*G126)</f>
        <v>0</v>
      </c>
      <c r="K126" s="27">
        <f t="shared" ref="K126:K127" si="45">(J126*H126)+J126</f>
        <v>0</v>
      </c>
    </row>
    <row r="127" spans="1:11">
      <c r="A127" s="79">
        <v>2</v>
      </c>
      <c r="B127" s="80" t="s">
        <v>101</v>
      </c>
      <c r="C127" s="79" t="s">
        <v>17</v>
      </c>
      <c r="D127" s="79" t="s">
        <v>17</v>
      </c>
      <c r="E127" s="79"/>
      <c r="F127" s="79">
        <v>2</v>
      </c>
      <c r="G127" s="81"/>
      <c r="H127" s="82">
        <v>0.23</v>
      </c>
      <c r="I127" s="27">
        <f>(G127*1.23)</f>
        <v>0</v>
      </c>
      <c r="J127" s="81">
        <f>(F127*G127)</f>
        <v>0</v>
      </c>
      <c r="K127" s="27">
        <f t="shared" si="45"/>
        <v>0</v>
      </c>
    </row>
    <row r="128" spans="1:11">
      <c r="A128" s="143" t="s">
        <v>11</v>
      </c>
      <c r="B128" s="143"/>
      <c r="C128" s="143"/>
      <c r="D128" s="143"/>
      <c r="E128" s="143"/>
      <c r="F128" s="143"/>
      <c r="G128" s="143"/>
      <c r="H128" s="143"/>
      <c r="I128" s="143"/>
      <c r="J128" s="32">
        <f>SUM(J126:J127)</f>
        <v>0</v>
      </c>
      <c r="K128" s="32">
        <f>SUM(K126:K127)</f>
        <v>0</v>
      </c>
    </row>
    <row r="129" spans="1:11">
      <c r="A129" s="164" t="s">
        <v>274</v>
      </c>
      <c r="B129" s="165"/>
      <c r="C129" s="165"/>
      <c r="D129" s="165"/>
      <c r="E129" s="165"/>
      <c r="F129" s="165"/>
      <c r="G129" s="165"/>
      <c r="H129" s="165"/>
      <c r="I129" s="165"/>
      <c r="J129" s="165"/>
      <c r="K129" s="165"/>
    </row>
    <row r="130" spans="1:11" ht="63.75">
      <c r="A130" s="25">
        <v>1</v>
      </c>
      <c r="B130" s="26" t="s">
        <v>102</v>
      </c>
      <c r="C130" s="25" t="s">
        <v>17</v>
      </c>
      <c r="D130" s="83" t="s">
        <v>103</v>
      </c>
      <c r="E130" s="83"/>
      <c r="F130" s="25">
        <v>2500</v>
      </c>
      <c r="G130" s="27"/>
      <c r="H130" s="28">
        <v>0.23</v>
      </c>
      <c r="I130" s="27">
        <f t="shared" ref="I130" si="46">(G130*1.23)</f>
        <v>0</v>
      </c>
      <c r="J130" s="27">
        <f>(F130*G130)</f>
        <v>0</v>
      </c>
      <c r="K130" s="27">
        <f t="shared" ref="K130" si="47">(J130*H130)+J130</f>
        <v>0</v>
      </c>
    </row>
    <row r="131" spans="1:11">
      <c r="A131" s="143" t="s">
        <v>11</v>
      </c>
      <c r="B131" s="143"/>
      <c r="C131" s="143"/>
      <c r="D131" s="143"/>
      <c r="E131" s="143"/>
      <c r="F131" s="143"/>
      <c r="G131" s="143"/>
      <c r="H131" s="143"/>
      <c r="I131" s="143"/>
      <c r="J131" s="32">
        <f>SUM(J130)</f>
        <v>0</v>
      </c>
      <c r="K131" s="32">
        <f>SUM(K130)</f>
        <v>0</v>
      </c>
    </row>
    <row r="132" spans="1:11">
      <c r="A132" s="164" t="s">
        <v>308</v>
      </c>
      <c r="B132" s="165"/>
      <c r="C132" s="165"/>
      <c r="D132" s="165"/>
      <c r="E132" s="165"/>
      <c r="F132" s="165"/>
      <c r="G132" s="165"/>
      <c r="H132" s="165"/>
      <c r="I132" s="165"/>
      <c r="J132" s="165"/>
      <c r="K132" s="165"/>
    </row>
    <row r="133" spans="1:11" ht="51">
      <c r="A133" s="25">
        <v>1</v>
      </c>
      <c r="B133" s="137" t="s">
        <v>309</v>
      </c>
      <c r="C133" s="25" t="s">
        <v>13</v>
      </c>
      <c r="D133" s="83" t="s">
        <v>13</v>
      </c>
      <c r="E133" s="83"/>
      <c r="F133" s="25">
        <v>1000</v>
      </c>
      <c r="G133" s="27"/>
      <c r="H133" s="28">
        <v>0.08</v>
      </c>
      <c r="I133" s="27">
        <f>(G133*1.08)</f>
        <v>0</v>
      </c>
      <c r="J133" s="27">
        <f>(F133*G133)</f>
        <v>0</v>
      </c>
      <c r="K133" s="27">
        <f t="shared" ref="K133" si="48">(J133*H133)+J133</f>
        <v>0</v>
      </c>
    </row>
    <row r="134" spans="1:11">
      <c r="A134" s="143" t="s">
        <v>11</v>
      </c>
      <c r="B134" s="143"/>
      <c r="C134" s="143"/>
      <c r="D134" s="143"/>
      <c r="E134" s="143"/>
      <c r="F134" s="143"/>
      <c r="G134" s="143"/>
      <c r="H134" s="143"/>
      <c r="I134" s="143"/>
      <c r="J134" s="32">
        <f>SUM(J133)</f>
        <v>0</v>
      </c>
      <c r="K134" s="32">
        <f>SUM(K133)</f>
        <v>0</v>
      </c>
    </row>
    <row r="135" spans="1:11" ht="16.5" customHeight="1">
      <c r="A135" s="164" t="s">
        <v>275</v>
      </c>
      <c r="B135" s="165"/>
      <c r="C135" s="165"/>
      <c r="D135" s="165"/>
      <c r="E135" s="165"/>
      <c r="F135" s="165"/>
      <c r="G135" s="165"/>
      <c r="H135" s="165"/>
      <c r="I135" s="165"/>
      <c r="J135" s="165"/>
      <c r="K135" s="165"/>
    </row>
    <row r="136" spans="1:11" ht="76.5">
      <c r="A136" s="25">
        <v>1</v>
      </c>
      <c r="B136" s="26" t="s">
        <v>104</v>
      </c>
      <c r="C136" s="25" t="s">
        <v>105</v>
      </c>
      <c r="D136" s="83" t="s">
        <v>17</v>
      </c>
      <c r="E136" s="83"/>
      <c r="F136" s="25">
        <v>2</v>
      </c>
      <c r="G136" s="27"/>
      <c r="H136" s="28">
        <v>0.23</v>
      </c>
      <c r="I136" s="27">
        <f t="shared" ref="I136" si="49">(G136*1.23)</f>
        <v>0</v>
      </c>
      <c r="J136" s="27">
        <f>(F136*G136)</f>
        <v>0</v>
      </c>
      <c r="K136" s="27">
        <f t="shared" ref="K136" si="50">(J136*H136)+J136</f>
        <v>0</v>
      </c>
    </row>
    <row r="137" spans="1:11">
      <c r="A137" s="143" t="s">
        <v>11</v>
      </c>
      <c r="B137" s="143"/>
      <c r="C137" s="143"/>
      <c r="D137" s="143"/>
      <c r="E137" s="143"/>
      <c r="F137" s="143"/>
      <c r="G137" s="143"/>
      <c r="H137" s="143"/>
      <c r="I137" s="143"/>
      <c r="J137" s="32">
        <f>SUM(J136)</f>
        <v>0</v>
      </c>
      <c r="K137" s="32">
        <f>SUM(K136)</f>
        <v>0</v>
      </c>
    </row>
    <row r="138" spans="1:11" ht="17.25" customHeight="1">
      <c r="A138" s="164" t="s">
        <v>276</v>
      </c>
      <c r="B138" s="165"/>
      <c r="C138" s="165"/>
      <c r="D138" s="165"/>
      <c r="E138" s="165"/>
      <c r="F138" s="165"/>
      <c r="G138" s="165"/>
      <c r="H138" s="165"/>
      <c r="I138" s="165"/>
      <c r="J138" s="165"/>
      <c r="K138" s="165"/>
    </row>
    <row r="139" spans="1:11" ht="89.25">
      <c r="A139" s="2">
        <v>1</v>
      </c>
      <c r="B139" s="39" t="s">
        <v>243</v>
      </c>
      <c r="C139" s="2" t="s">
        <v>13</v>
      </c>
      <c r="D139" s="52" t="s">
        <v>13</v>
      </c>
      <c r="E139" s="52"/>
      <c r="F139" s="2">
        <v>25</v>
      </c>
      <c r="G139" s="38"/>
      <c r="H139" s="1">
        <v>0.23</v>
      </c>
      <c r="I139" s="38">
        <f t="shared" ref="I139:I140" si="51">(G139*1.23)</f>
        <v>0</v>
      </c>
      <c r="J139" s="38">
        <f>(F139*G139)</f>
        <v>0</v>
      </c>
      <c r="K139" s="38">
        <f t="shared" ref="K139:K140" si="52">(J139*H139)+J139</f>
        <v>0</v>
      </c>
    </row>
    <row r="140" spans="1:11" ht="63.75">
      <c r="A140" s="25">
        <v>2</v>
      </c>
      <c r="B140" s="26" t="s">
        <v>106</v>
      </c>
      <c r="C140" s="25" t="s">
        <v>13</v>
      </c>
      <c r="D140" s="83" t="s">
        <v>13</v>
      </c>
      <c r="E140" s="83"/>
      <c r="F140" s="25">
        <v>5</v>
      </c>
      <c r="G140" s="27"/>
      <c r="H140" s="28">
        <v>0.23</v>
      </c>
      <c r="I140" s="27">
        <f t="shared" si="51"/>
        <v>0</v>
      </c>
      <c r="J140" s="27">
        <f>(F140*G140)</f>
        <v>0</v>
      </c>
      <c r="K140" s="27">
        <f t="shared" si="52"/>
        <v>0</v>
      </c>
    </row>
    <row r="141" spans="1:11">
      <c r="A141" s="143" t="s">
        <v>11</v>
      </c>
      <c r="B141" s="143"/>
      <c r="C141" s="143"/>
      <c r="D141" s="143"/>
      <c r="E141" s="143"/>
      <c r="F141" s="143"/>
      <c r="G141" s="143"/>
      <c r="H141" s="143"/>
      <c r="I141" s="143"/>
      <c r="J141" s="32">
        <f>SUM(J139,J140)</f>
        <v>0</v>
      </c>
      <c r="K141" s="32">
        <f>SUM(K139,K140)</f>
        <v>0</v>
      </c>
    </row>
    <row r="142" spans="1:11" ht="16.5" customHeight="1">
      <c r="A142" s="164" t="s">
        <v>277</v>
      </c>
      <c r="B142" s="165"/>
      <c r="C142" s="165"/>
      <c r="D142" s="165"/>
      <c r="E142" s="165"/>
      <c r="F142" s="165"/>
      <c r="G142" s="165"/>
      <c r="H142" s="165"/>
      <c r="I142" s="165"/>
      <c r="J142" s="165"/>
      <c r="K142" s="165"/>
    </row>
    <row r="143" spans="1:11">
      <c r="A143" s="2">
        <v>1</v>
      </c>
      <c r="B143" s="39" t="s">
        <v>107</v>
      </c>
      <c r="C143" s="2" t="s">
        <v>108</v>
      </c>
      <c r="D143" s="2" t="s">
        <v>9</v>
      </c>
      <c r="E143" s="2"/>
      <c r="F143" s="2">
        <v>200</v>
      </c>
      <c r="G143" s="38"/>
      <c r="H143" s="1">
        <v>0.23</v>
      </c>
      <c r="I143" s="27">
        <f t="shared" ref="I143:I148" si="53">(G143*1.23)</f>
        <v>0</v>
      </c>
      <c r="J143" s="27">
        <f t="shared" ref="J143:J148" si="54">(F143*G143)</f>
        <v>0</v>
      </c>
      <c r="K143" s="27">
        <f t="shared" ref="K143:K148" si="55">(J143*H143)+J143</f>
        <v>0</v>
      </c>
    </row>
    <row r="144" spans="1:11" ht="16.5" customHeight="1">
      <c r="A144" s="2">
        <v>2</v>
      </c>
      <c r="B144" s="39" t="s">
        <v>107</v>
      </c>
      <c r="C144" s="52" t="s">
        <v>109</v>
      </c>
      <c r="D144" s="2" t="s">
        <v>9</v>
      </c>
      <c r="E144" s="2"/>
      <c r="F144" s="2">
        <v>4200</v>
      </c>
      <c r="G144" s="38"/>
      <c r="H144" s="1">
        <v>0.23</v>
      </c>
      <c r="I144" s="27">
        <f t="shared" si="53"/>
        <v>0</v>
      </c>
      <c r="J144" s="27">
        <f t="shared" si="54"/>
        <v>0</v>
      </c>
      <c r="K144" s="27">
        <f t="shared" si="55"/>
        <v>0</v>
      </c>
    </row>
    <row r="145" spans="1:11">
      <c r="A145" s="2">
        <v>3</v>
      </c>
      <c r="B145" s="39" t="s">
        <v>107</v>
      </c>
      <c r="C145" s="2" t="s">
        <v>110</v>
      </c>
      <c r="D145" s="2" t="s">
        <v>9</v>
      </c>
      <c r="E145" s="2"/>
      <c r="F145" s="2">
        <v>12000</v>
      </c>
      <c r="G145" s="38"/>
      <c r="H145" s="1">
        <v>0.23</v>
      </c>
      <c r="I145" s="27">
        <f t="shared" si="53"/>
        <v>0</v>
      </c>
      <c r="J145" s="27">
        <f t="shared" si="54"/>
        <v>0</v>
      </c>
      <c r="K145" s="27">
        <f t="shared" si="55"/>
        <v>0</v>
      </c>
    </row>
    <row r="146" spans="1:11" ht="25.5">
      <c r="A146" s="2">
        <v>4</v>
      </c>
      <c r="B146" s="39" t="s">
        <v>111</v>
      </c>
      <c r="C146" s="2" t="s">
        <v>110</v>
      </c>
      <c r="D146" s="2" t="s">
        <v>9</v>
      </c>
      <c r="E146" s="2"/>
      <c r="F146" s="2">
        <v>1500</v>
      </c>
      <c r="G146" s="38"/>
      <c r="H146" s="1">
        <v>0.23</v>
      </c>
      <c r="I146" s="27">
        <f t="shared" si="53"/>
        <v>0</v>
      </c>
      <c r="J146" s="27">
        <f t="shared" si="54"/>
        <v>0</v>
      </c>
      <c r="K146" s="27">
        <f t="shared" si="55"/>
        <v>0</v>
      </c>
    </row>
    <row r="147" spans="1:11">
      <c r="A147" s="2">
        <v>5</v>
      </c>
      <c r="B147" s="39" t="s">
        <v>107</v>
      </c>
      <c r="C147" s="2" t="s">
        <v>112</v>
      </c>
      <c r="D147" s="2" t="s">
        <v>9</v>
      </c>
      <c r="E147" s="2"/>
      <c r="F147" s="53">
        <v>3000</v>
      </c>
      <c r="G147" s="38"/>
      <c r="H147" s="1">
        <v>0.23</v>
      </c>
      <c r="I147" s="27">
        <f t="shared" si="53"/>
        <v>0</v>
      </c>
      <c r="J147" s="27">
        <f t="shared" si="54"/>
        <v>0</v>
      </c>
      <c r="K147" s="27">
        <f t="shared" si="55"/>
        <v>0</v>
      </c>
    </row>
    <row r="148" spans="1:11">
      <c r="A148" s="54">
        <v>6</v>
      </c>
      <c r="B148" s="26" t="s">
        <v>107</v>
      </c>
      <c r="C148" s="25" t="s">
        <v>113</v>
      </c>
      <c r="D148" s="25" t="s">
        <v>9</v>
      </c>
      <c r="E148" s="25"/>
      <c r="F148" s="55">
        <v>700</v>
      </c>
      <c r="G148" s="27"/>
      <c r="H148" s="28">
        <v>0.23</v>
      </c>
      <c r="I148" s="27">
        <f t="shared" si="53"/>
        <v>0</v>
      </c>
      <c r="J148" s="27">
        <f t="shared" si="54"/>
        <v>0</v>
      </c>
      <c r="K148" s="27">
        <f t="shared" si="55"/>
        <v>0</v>
      </c>
    </row>
    <row r="149" spans="1:11">
      <c r="A149" s="177" t="s">
        <v>11</v>
      </c>
      <c r="B149" s="177"/>
      <c r="C149" s="177"/>
      <c r="D149" s="177"/>
      <c r="E149" s="177"/>
      <c r="F149" s="177"/>
      <c r="G149" s="177"/>
      <c r="H149" s="177"/>
      <c r="I149" s="177"/>
      <c r="J149" s="32">
        <f>SUM(J143:J148)</f>
        <v>0</v>
      </c>
      <c r="K149" s="32">
        <f>SUM(K143:K148)</f>
        <v>0</v>
      </c>
    </row>
    <row r="150" spans="1:11" ht="16.5" customHeight="1">
      <c r="A150" s="175" t="s">
        <v>278</v>
      </c>
      <c r="B150" s="176"/>
      <c r="C150" s="176"/>
      <c r="D150" s="176"/>
      <c r="E150" s="176"/>
      <c r="F150" s="176"/>
      <c r="G150" s="176"/>
      <c r="H150" s="176"/>
      <c r="I150" s="176"/>
      <c r="J150" s="176"/>
      <c r="K150" s="176"/>
    </row>
    <row r="151" spans="1:11">
      <c r="A151" s="35">
        <v>1</v>
      </c>
      <c r="B151" s="34" t="s">
        <v>114</v>
      </c>
      <c r="C151" s="35" t="s">
        <v>239</v>
      </c>
      <c r="D151" s="35" t="s">
        <v>9</v>
      </c>
      <c r="E151" s="35"/>
      <c r="F151" s="35">
        <v>200</v>
      </c>
      <c r="G151" s="84"/>
      <c r="H151" s="48">
        <v>0.23</v>
      </c>
      <c r="I151" s="27">
        <f t="shared" ref="I151:I154" si="56">(G151*1.23)</f>
        <v>0</v>
      </c>
      <c r="J151" s="85">
        <f>(F151*G151)</f>
        <v>0</v>
      </c>
      <c r="K151" s="27">
        <f t="shared" ref="K151:K154" si="57">(J151*H151)+J151</f>
        <v>0</v>
      </c>
    </row>
    <row r="152" spans="1:11">
      <c r="A152" s="2">
        <v>1</v>
      </c>
      <c r="B152" s="39" t="s">
        <v>114</v>
      </c>
      <c r="C152" s="2" t="s">
        <v>110</v>
      </c>
      <c r="D152" s="2" t="s">
        <v>9</v>
      </c>
      <c r="E152" s="2"/>
      <c r="F152" s="2">
        <v>2000</v>
      </c>
      <c r="G152" s="38"/>
      <c r="H152" s="47">
        <v>0.23</v>
      </c>
      <c r="I152" s="27">
        <f t="shared" si="56"/>
        <v>0</v>
      </c>
      <c r="J152" s="85">
        <f t="shared" ref="J152:J154" si="58">(F152*G152)</f>
        <v>0</v>
      </c>
      <c r="K152" s="27">
        <f t="shared" si="57"/>
        <v>0</v>
      </c>
    </row>
    <row r="153" spans="1:11">
      <c r="A153" s="2">
        <v>2</v>
      </c>
      <c r="B153" s="39" t="s">
        <v>115</v>
      </c>
      <c r="C153" s="2" t="s">
        <v>112</v>
      </c>
      <c r="D153" s="2" t="s">
        <v>9</v>
      </c>
      <c r="E153" s="2"/>
      <c r="F153" s="2">
        <v>6000</v>
      </c>
      <c r="G153" s="38"/>
      <c r="H153" s="47">
        <v>0.23</v>
      </c>
      <c r="I153" s="27">
        <f t="shared" si="56"/>
        <v>0</v>
      </c>
      <c r="J153" s="85">
        <f t="shared" si="58"/>
        <v>0</v>
      </c>
      <c r="K153" s="27">
        <f t="shared" si="57"/>
        <v>0</v>
      </c>
    </row>
    <row r="154" spans="1:11">
      <c r="A154" s="2">
        <v>3</v>
      </c>
      <c r="B154" s="39" t="s">
        <v>115</v>
      </c>
      <c r="C154" s="2" t="s">
        <v>116</v>
      </c>
      <c r="D154" s="2" t="s">
        <v>9</v>
      </c>
      <c r="E154" s="2"/>
      <c r="F154" s="2">
        <v>200</v>
      </c>
      <c r="G154" s="38"/>
      <c r="H154" s="47">
        <v>0.23</v>
      </c>
      <c r="I154" s="27">
        <f t="shared" si="56"/>
        <v>0</v>
      </c>
      <c r="J154" s="85">
        <f t="shared" si="58"/>
        <v>0</v>
      </c>
      <c r="K154" s="27">
        <f t="shared" si="57"/>
        <v>0</v>
      </c>
    </row>
    <row r="155" spans="1:11">
      <c r="A155" s="140" t="s">
        <v>11</v>
      </c>
      <c r="B155" s="141"/>
      <c r="C155" s="141"/>
      <c r="D155" s="141"/>
      <c r="E155" s="141"/>
      <c r="F155" s="141"/>
      <c r="G155" s="141"/>
      <c r="H155" s="141"/>
      <c r="I155" s="142"/>
      <c r="J155" s="86">
        <f>SUM(J151,J152,J153,J154)</f>
        <v>0</v>
      </c>
      <c r="K155" s="86">
        <f>SUM(K151,K152,K153,K154)</f>
        <v>0</v>
      </c>
    </row>
    <row r="156" spans="1:11" ht="18.75" customHeight="1">
      <c r="A156" s="175" t="s">
        <v>279</v>
      </c>
      <c r="B156" s="176"/>
      <c r="C156" s="176"/>
      <c r="D156" s="176"/>
      <c r="E156" s="176"/>
      <c r="F156" s="176"/>
      <c r="G156" s="176"/>
      <c r="H156" s="176"/>
      <c r="I156" s="176"/>
      <c r="J156" s="176"/>
      <c r="K156" s="176"/>
    </row>
    <row r="157" spans="1:11" ht="38.25">
      <c r="A157" s="2">
        <v>1</v>
      </c>
      <c r="B157" s="39" t="s">
        <v>117</v>
      </c>
      <c r="C157" s="52" t="s">
        <v>118</v>
      </c>
      <c r="D157" s="2" t="s">
        <v>9</v>
      </c>
      <c r="E157" s="2"/>
      <c r="F157" s="87">
        <v>12000</v>
      </c>
      <c r="G157" s="38"/>
      <c r="H157" s="47">
        <v>0.23</v>
      </c>
      <c r="I157" s="27">
        <f t="shared" ref="I157:I159" si="59">(G157*1.23)</f>
        <v>0</v>
      </c>
      <c r="J157" s="27">
        <f>(F157*G157)</f>
        <v>0</v>
      </c>
      <c r="K157" s="27">
        <f t="shared" ref="K157:K159" si="60">(J157*H157)+J157</f>
        <v>0</v>
      </c>
    </row>
    <row r="158" spans="1:11">
      <c r="A158" s="2">
        <v>2</v>
      </c>
      <c r="B158" s="39" t="s">
        <v>119</v>
      </c>
      <c r="C158" s="2" t="s">
        <v>110</v>
      </c>
      <c r="D158" s="2" t="s">
        <v>9</v>
      </c>
      <c r="E158" s="2"/>
      <c r="F158" s="2">
        <v>600</v>
      </c>
      <c r="G158" s="38"/>
      <c r="H158" s="47">
        <v>0.23</v>
      </c>
      <c r="I158" s="27">
        <f t="shared" si="59"/>
        <v>0</v>
      </c>
      <c r="J158" s="27">
        <f>(F158*G158)</f>
        <v>0</v>
      </c>
      <c r="K158" s="27">
        <f t="shared" si="60"/>
        <v>0</v>
      </c>
    </row>
    <row r="159" spans="1:11">
      <c r="A159" s="2">
        <v>3</v>
      </c>
      <c r="B159" s="39" t="s">
        <v>119</v>
      </c>
      <c r="C159" s="2" t="s">
        <v>112</v>
      </c>
      <c r="D159" s="2" t="s">
        <v>9</v>
      </c>
      <c r="E159" s="2"/>
      <c r="F159" s="2">
        <v>40</v>
      </c>
      <c r="G159" s="38"/>
      <c r="H159" s="47">
        <v>0.23</v>
      </c>
      <c r="I159" s="27">
        <f t="shared" si="59"/>
        <v>0</v>
      </c>
      <c r="J159" s="27">
        <f>(F159*G159)</f>
        <v>0</v>
      </c>
      <c r="K159" s="27">
        <f t="shared" si="60"/>
        <v>0</v>
      </c>
    </row>
    <row r="160" spans="1:11">
      <c r="A160" s="140" t="s">
        <v>11</v>
      </c>
      <c r="B160" s="141"/>
      <c r="C160" s="141"/>
      <c r="D160" s="141"/>
      <c r="E160" s="141"/>
      <c r="F160" s="141"/>
      <c r="G160" s="141"/>
      <c r="H160" s="141"/>
      <c r="I160" s="142"/>
      <c r="J160" s="32">
        <f>SUM(J157:J159)</f>
        <v>0</v>
      </c>
      <c r="K160" s="32">
        <f>SUM(K157:K159)</f>
        <v>0</v>
      </c>
    </row>
    <row r="161" spans="1:11" ht="16.5" customHeight="1">
      <c r="A161" s="164" t="s">
        <v>280</v>
      </c>
      <c r="B161" s="165"/>
      <c r="C161" s="165"/>
      <c r="D161" s="165"/>
      <c r="E161" s="165"/>
      <c r="F161" s="165"/>
      <c r="G161" s="165"/>
      <c r="H161" s="165"/>
      <c r="I161" s="165"/>
      <c r="J161" s="165"/>
      <c r="K161" s="165"/>
    </row>
    <row r="162" spans="1:11" ht="12" customHeight="1">
      <c r="A162" s="2">
        <v>1</v>
      </c>
      <c r="B162" s="39" t="s">
        <v>120</v>
      </c>
      <c r="C162" s="2" t="s">
        <v>13</v>
      </c>
      <c r="D162" s="2" t="s">
        <v>13</v>
      </c>
      <c r="E162" s="2"/>
      <c r="F162" s="87">
        <v>150000</v>
      </c>
      <c r="G162" s="38"/>
      <c r="H162" s="1">
        <v>0.23</v>
      </c>
      <c r="I162" s="27">
        <f t="shared" ref="I162:I171" si="61">(G162*1.23)</f>
        <v>0</v>
      </c>
      <c r="J162" s="27">
        <f t="shared" ref="J162:J171" si="62">(F162*G162)</f>
        <v>0</v>
      </c>
      <c r="K162" s="27">
        <f t="shared" ref="K162:K171" si="63">(J162*H162)+J162</f>
        <v>0</v>
      </c>
    </row>
    <row r="163" spans="1:11">
      <c r="A163" s="2">
        <v>2</v>
      </c>
      <c r="B163" s="39" t="s">
        <v>121</v>
      </c>
      <c r="C163" s="2" t="s">
        <v>13</v>
      </c>
      <c r="D163" s="2" t="s">
        <v>13</v>
      </c>
      <c r="E163" s="2"/>
      <c r="F163" s="87">
        <v>150000</v>
      </c>
      <c r="G163" s="38"/>
      <c r="H163" s="1">
        <v>0.23</v>
      </c>
      <c r="I163" s="27">
        <f t="shared" si="61"/>
        <v>0</v>
      </c>
      <c r="J163" s="27">
        <f t="shared" si="62"/>
        <v>0</v>
      </c>
      <c r="K163" s="27">
        <f t="shared" si="63"/>
        <v>0</v>
      </c>
    </row>
    <row r="164" spans="1:11">
      <c r="A164" s="54">
        <v>3</v>
      </c>
      <c r="B164" s="39" t="s">
        <v>122</v>
      </c>
      <c r="C164" s="2" t="s">
        <v>31</v>
      </c>
      <c r="D164" s="2" t="s">
        <v>31</v>
      </c>
      <c r="E164" s="2"/>
      <c r="F164" s="53">
        <v>50</v>
      </c>
      <c r="G164" s="38"/>
      <c r="H164" s="1">
        <v>0.23</v>
      </c>
      <c r="I164" s="27">
        <f t="shared" si="61"/>
        <v>0</v>
      </c>
      <c r="J164" s="27">
        <f t="shared" si="62"/>
        <v>0</v>
      </c>
      <c r="K164" s="27">
        <f t="shared" si="63"/>
        <v>0</v>
      </c>
    </row>
    <row r="165" spans="1:11">
      <c r="A165" s="54">
        <v>4</v>
      </c>
      <c r="B165" s="30" t="s">
        <v>123</v>
      </c>
      <c r="C165" s="2" t="s">
        <v>31</v>
      </c>
      <c r="D165" s="2" t="s">
        <v>31</v>
      </c>
      <c r="E165" s="2"/>
      <c r="F165" s="53">
        <v>250</v>
      </c>
      <c r="G165" s="38"/>
      <c r="H165" s="1">
        <v>0.23</v>
      </c>
      <c r="I165" s="27">
        <f t="shared" si="61"/>
        <v>0</v>
      </c>
      <c r="J165" s="27">
        <f t="shared" si="62"/>
        <v>0</v>
      </c>
      <c r="K165" s="27">
        <f t="shared" si="63"/>
        <v>0</v>
      </c>
    </row>
    <row r="166" spans="1:11" ht="25.5">
      <c r="A166" s="54">
        <v>5</v>
      </c>
      <c r="B166" s="30" t="s">
        <v>238</v>
      </c>
      <c r="C166" s="2" t="s">
        <v>31</v>
      </c>
      <c r="D166" s="2" t="s">
        <v>31</v>
      </c>
      <c r="E166" s="2"/>
      <c r="F166" s="53">
        <v>50</v>
      </c>
      <c r="G166" s="38"/>
      <c r="H166" s="1">
        <v>0.23</v>
      </c>
      <c r="I166" s="27">
        <f t="shared" si="61"/>
        <v>0</v>
      </c>
      <c r="J166" s="27">
        <f t="shared" si="62"/>
        <v>0</v>
      </c>
      <c r="K166" s="27">
        <f t="shared" si="63"/>
        <v>0</v>
      </c>
    </row>
    <row r="167" spans="1:11">
      <c r="A167" s="54">
        <v>6</v>
      </c>
      <c r="B167" s="39" t="s">
        <v>124</v>
      </c>
      <c r="C167" s="2" t="s">
        <v>17</v>
      </c>
      <c r="D167" s="2" t="s">
        <v>17</v>
      </c>
      <c r="E167" s="2"/>
      <c r="F167" s="53">
        <v>700</v>
      </c>
      <c r="G167" s="38"/>
      <c r="H167" s="1">
        <v>0.23</v>
      </c>
      <c r="I167" s="27">
        <f t="shared" si="61"/>
        <v>0</v>
      </c>
      <c r="J167" s="27">
        <f t="shared" si="62"/>
        <v>0</v>
      </c>
      <c r="K167" s="27">
        <f t="shared" si="63"/>
        <v>0</v>
      </c>
    </row>
    <row r="168" spans="1:11" ht="28.5" customHeight="1">
      <c r="A168" s="2">
        <v>7</v>
      </c>
      <c r="B168" s="39" t="s">
        <v>125</v>
      </c>
      <c r="C168" s="2" t="s">
        <v>17</v>
      </c>
      <c r="D168" s="52" t="s">
        <v>126</v>
      </c>
      <c r="E168" s="52"/>
      <c r="F168" s="2">
        <v>600</v>
      </c>
      <c r="G168" s="38"/>
      <c r="H168" s="1">
        <v>0.23</v>
      </c>
      <c r="I168" s="27">
        <f t="shared" si="61"/>
        <v>0</v>
      </c>
      <c r="J168" s="27">
        <f t="shared" si="62"/>
        <v>0</v>
      </c>
      <c r="K168" s="27">
        <f t="shared" si="63"/>
        <v>0</v>
      </c>
    </row>
    <row r="169" spans="1:11">
      <c r="A169" s="2">
        <v>8</v>
      </c>
      <c r="B169" s="39" t="s">
        <v>127</v>
      </c>
      <c r="C169" s="2" t="s">
        <v>17</v>
      </c>
      <c r="D169" s="52" t="s">
        <v>17</v>
      </c>
      <c r="E169" s="52"/>
      <c r="F169" s="2">
        <v>40</v>
      </c>
      <c r="G169" s="38"/>
      <c r="H169" s="1">
        <v>0.23</v>
      </c>
      <c r="I169" s="27">
        <f t="shared" si="61"/>
        <v>0</v>
      </c>
      <c r="J169" s="27">
        <f t="shared" si="62"/>
        <v>0</v>
      </c>
      <c r="K169" s="27">
        <f t="shared" si="63"/>
        <v>0</v>
      </c>
    </row>
    <row r="170" spans="1:11" ht="38.25">
      <c r="A170" s="2">
        <v>9</v>
      </c>
      <c r="B170" s="39" t="s">
        <v>128</v>
      </c>
      <c r="C170" s="2" t="s">
        <v>17</v>
      </c>
      <c r="D170" s="52" t="s">
        <v>17</v>
      </c>
      <c r="E170" s="52"/>
      <c r="F170" s="2">
        <v>300</v>
      </c>
      <c r="G170" s="38"/>
      <c r="H170" s="1">
        <v>0.23</v>
      </c>
      <c r="I170" s="27">
        <f t="shared" si="61"/>
        <v>0</v>
      </c>
      <c r="J170" s="27">
        <f t="shared" si="62"/>
        <v>0</v>
      </c>
      <c r="K170" s="27">
        <f t="shared" si="63"/>
        <v>0</v>
      </c>
    </row>
    <row r="171" spans="1:11">
      <c r="A171" s="2">
        <v>10</v>
      </c>
      <c r="B171" s="39" t="s">
        <v>129</v>
      </c>
      <c r="C171" s="2" t="s">
        <v>9</v>
      </c>
      <c r="D171" s="2" t="s">
        <v>13</v>
      </c>
      <c r="E171" s="2"/>
      <c r="F171" s="2">
        <v>800</v>
      </c>
      <c r="G171" s="38"/>
      <c r="H171" s="1">
        <v>0.23</v>
      </c>
      <c r="I171" s="27">
        <f t="shared" si="61"/>
        <v>0</v>
      </c>
      <c r="J171" s="27">
        <f t="shared" si="62"/>
        <v>0</v>
      </c>
      <c r="K171" s="27">
        <f t="shared" si="63"/>
        <v>0</v>
      </c>
    </row>
    <row r="172" spans="1:11">
      <c r="A172" s="140" t="s">
        <v>130</v>
      </c>
      <c r="B172" s="141"/>
      <c r="C172" s="141"/>
      <c r="D172" s="141"/>
      <c r="E172" s="141"/>
      <c r="F172" s="141"/>
      <c r="G172" s="141"/>
      <c r="H172" s="141"/>
      <c r="I172" s="142"/>
      <c r="J172" s="32">
        <f>SUM(J162:J171)</f>
        <v>0</v>
      </c>
      <c r="K172" s="32">
        <f>SUM(K162:K171)</f>
        <v>0</v>
      </c>
    </row>
    <row r="173" spans="1:11" ht="16.5" customHeight="1">
      <c r="A173" s="193" t="s">
        <v>281</v>
      </c>
      <c r="B173" s="166"/>
      <c r="C173" s="166"/>
      <c r="D173" s="166"/>
      <c r="E173" s="166"/>
      <c r="F173" s="166"/>
      <c r="G173" s="166"/>
      <c r="H173" s="166"/>
      <c r="I173" s="166"/>
      <c r="J173" s="166"/>
      <c r="K173" s="194"/>
    </row>
    <row r="174" spans="1:11">
      <c r="A174" s="2">
        <v>1</v>
      </c>
      <c r="B174" s="39" t="s">
        <v>131</v>
      </c>
      <c r="C174" s="2" t="s">
        <v>9</v>
      </c>
      <c r="D174" s="2" t="s">
        <v>9</v>
      </c>
      <c r="E174" s="2"/>
      <c r="F174" s="2">
        <v>200</v>
      </c>
      <c r="G174" s="38"/>
      <c r="H174" s="47">
        <v>0.23</v>
      </c>
      <c r="I174" s="38">
        <f t="shared" ref="I174:I182" si="64">(G174*1.23)</f>
        <v>0</v>
      </c>
      <c r="J174" s="38">
        <f t="shared" ref="J174:J182" si="65">(F174*G174)</f>
        <v>0</v>
      </c>
      <c r="K174" s="38">
        <f t="shared" ref="K174:K182" si="66">(J174*H174)+J174</f>
        <v>0</v>
      </c>
    </row>
    <row r="175" spans="1:11">
      <c r="A175" s="2">
        <v>2</v>
      </c>
      <c r="B175" s="39" t="s">
        <v>132</v>
      </c>
      <c r="C175" s="2" t="s">
        <v>133</v>
      </c>
      <c r="D175" s="2" t="s">
        <v>133</v>
      </c>
      <c r="E175" s="2"/>
      <c r="F175" s="2">
        <v>150</v>
      </c>
      <c r="G175" s="38"/>
      <c r="H175" s="47">
        <v>0.23</v>
      </c>
      <c r="I175" s="27">
        <f t="shared" si="64"/>
        <v>0</v>
      </c>
      <c r="J175" s="38">
        <f t="shared" si="65"/>
        <v>0</v>
      </c>
      <c r="K175" s="27">
        <f t="shared" si="66"/>
        <v>0</v>
      </c>
    </row>
    <row r="176" spans="1:11">
      <c r="A176" s="2">
        <v>3</v>
      </c>
      <c r="B176" s="39" t="s">
        <v>134</v>
      </c>
      <c r="C176" s="2" t="s">
        <v>133</v>
      </c>
      <c r="D176" s="2" t="s">
        <v>133</v>
      </c>
      <c r="E176" s="2"/>
      <c r="F176" s="2">
        <v>120</v>
      </c>
      <c r="G176" s="38"/>
      <c r="H176" s="47">
        <v>0.23</v>
      </c>
      <c r="I176" s="27">
        <f t="shared" si="64"/>
        <v>0</v>
      </c>
      <c r="J176" s="38">
        <f t="shared" si="65"/>
        <v>0</v>
      </c>
      <c r="K176" s="27">
        <f t="shared" si="66"/>
        <v>0</v>
      </c>
    </row>
    <row r="177" spans="1:11">
      <c r="A177" s="2">
        <v>4</v>
      </c>
      <c r="B177" s="39" t="s">
        <v>135</v>
      </c>
      <c r="C177" s="2" t="s">
        <v>9</v>
      </c>
      <c r="D177" s="2" t="s">
        <v>9</v>
      </c>
      <c r="E177" s="2"/>
      <c r="F177" s="2">
        <v>150</v>
      </c>
      <c r="G177" s="38"/>
      <c r="H177" s="47">
        <v>0.23</v>
      </c>
      <c r="I177" s="27">
        <f t="shared" si="64"/>
        <v>0</v>
      </c>
      <c r="J177" s="38">
        <f t="shared" si="65"/>
        <v>0</v>
      </c>
      <c r="K177" s="27">
        <f t="shared" si="66"/>
        <v>0</v>
      </c>
    </row>
    <row r="178" spans="1:11" ht="34.5" customHeight="1">
      <c r="A178" s="25">
        <v>5</v>
      </c>
      <c r="B178" s="26" t="s">
        <v>231</v>
      </c>
      <c r="C178" s="25" t="s">
        <v>133</v>
      </c>
      <c r="D178" s="25" t="s">
        <v>133</v>
      </c>
      <c r="E178" s="25"/>
      <c r="F178" s="25">
        <v>15</v>
      </c>
      <c r="G178" s="27"/>
      <c r="H178" s="88">
        <v>0.23</v>
      </c>
      <c r="I178" s="27">
        <f t="shared" si="64"/>
        <v>0</v>
      </c>
      <c r="J178" s="27">
        <f t="shared" si="65"/>
        <v>0</v>
      </c>
      <c r="K178" s="27">
        <f t="shared" si="66"/>
        <v>0</v>
      </c>
    </row>
    <row r="179" spans="1:11" ht="51">
      <c r="A179" s="2">
        <v>6</v>
      </c>
      <c r="B179" s="39" t="s">
        <v>136</v>
      </c>
      <c r="C179" s="2" t="s">
        <v>9</v>
      </c>
      <c r="D179" s="2" t="s">
        <v>9</v>
      </c>
      <c r="E179" s="2"/>
      <c r="F179" s="2">
        <v>10</v>
      </c>
      <c r="G179" s="38"/>
      <c r="H179" s="47">
        <v>0.23</v>
      </c>
      <c r="I179" s="38">
        <f t="shared" si="64"/>
        <v>0</v>
      </c>
      <c r="J179" s="38">
        <f t="shared" si="65"/>
        <v>0</v>
      </c>
      <c r="K179" s="38">
        <f t="shared" si="66"/>
        <v>0</v>
      </c>
    </row>
    <row r="180" spans="1:11" ht="51">
      <c r="A180" s="25">
        <v>7</v>
      </c>
      <c r="B180" s="26" t="s">
        <v>137</v>
      </c>
      <c r="C180" s="25" t="s">
        <v>133</v>
      </c>
      <c r="D180" s="25" t="s">
        <v>133</v>
      </c>
      <c r="E180" s="25"/>
      <c r="F180" s="25">
        <v>50</v>
      </c>
      <c r="G180" s="27"/>
      <c r="H180" s="28">
        <v>0.23</v>
      </c>
      <c r="I180" s="27">
        <f t="shared" si="64"/>
        <v>0</v>
      </c>
      <c r="J180" s="27">
        <f t="shared" si="65"/>
        <v>0</v>
      </c>
      <c r="K180" s="27">
        <f t="shared" si="66"/>
        <v>0</v>
      </c>
    </row>
    <row r="181" spans="1:11">
      <c r="A181" s="2">
        <v>8</v>
      </c>
      <c r="B181" s="39" t="s">
        <v>138</v>
      </c>
      <c r="C181" s="2" t="s">
        <v>133</v>
      </c>
      <c r="D181" s="2" t="s">
        <v>133</v>
      </c>
      <c r="E181" s="2"/>
      <c r="F181" s="2">
        <v>25</v>
      </c>
      <c r="G181" s="38"/>
      <c r="H181" s="1">
        <v>0.23</v>
      </c>
      <c r="I181" s="27">
        <f t="shared" si="64"/>
        <v>0</v>
      </c>
      <c r="J181" s="38">
        <f t="shared" si="65"/>
        <v>0</v>
      </c>
      <c r="K181" s="27">
        <f t="shared" si="66"/>
        <v>0</v>
      </c>
    </row>
    <row r="182" spans="1:11">
      <c r="A182" s="2">
        <v>9</v>
      </c>
      <c r="B182" s="39" t="s">
        <v>245</v>
      </c>
      <c r="C182" s="2" t="s">
        <v>133</v>
      </c>
      <c r="D182" s="2" t="s">
        <v>133</v>
      </c>
      <c r="E182" s="2"/>
      <c r="F182" s="2">
        <v>25</v>
      </c>
      <c r="G182" s="38"/>
      <c r="H182" s="1">
        <v>0.23</v>
      </c>
      <c r="I182" s="38">
        <f t="shared" si="64"/>
        <v>0</v>
      </c>
      <c r="J182" s="38">
        <f t="shared" si="65"/>
        <v>0</v>
      </c>
      <c r="K182" s="27">
        <f t="shared" si="66"/>
        <v>0</v>
      </c>
    </row>
    <row r="183" spans="1:11">
      <c r="A183" s="169" t="s">
        <v>11</v>
      </c>
      <c r="B183" s="170"/>
      <c r="C183" s="170"/>
      <c r="D183" s="170"/>
      <c r="E183" s="170"/>
      <c r="F183" s="170"/>
      <c r="G183" s="170"/>
      <c r="H183" s="170"/>
      <c r="I183" s="171"/>
      <c r="J183" s="89">
        <f>SUM(J174:J182)</f>
        <v>0</v>
      </c>
      <c r="K183" s="89">
        <f>SUM(K174:K182)</f>
        <v>0</v>
      </c>
    </row>
    <row r="184" spans="1:11">
      <c r="A184" s="138" t="s">
        <v>282</v>
      </c>
      <c r="B184" s="138"/>
      <c r="C184" s="138"/>
      <c r="D184" s="138"/>
      <c r="E184" s="138"/>
      <c r="F184" s="138"/>
      <c r="G184" s="138"/>
      <c r="H184" s="138"/>
      <c r="I184" s="138"/>
      <c r="J184" s="138"/>
      <c r="K184" s="138"/>
    </row>
    <row r="185" spans="1:11" ht="25.5">
      <c r="A185" s="2">
        <v>1</v>
      </c>
      <c r="B185" s="39" t="s">
        <v>139</v>
      </c>
      <c r="C185" s="2" t="s">
        <v>13</v>
      </c>
      <c r="D185" s="2" t="s">
        <v>13</v>
      </c>
      <c r="E185" s="2"/>
      <c r="F185" s="2">
        <v>80</v>
      </c>
      <c r="G185" s="38"/>
      <c r="H185" s="1">
        <v>0.23</v>
      </c>
      <c r="I185" s="38">
        <f t="shared" ref="I185:I197" si="67">(G185*1.23)</f>
        <v>0</v>
      </c>
      <c r="J185" s="27">
        <f t="shared" ref="J185:J192" si="68">(F185*G185)</f>
        <v>0</v>
      </c>
      <c r="K185" s="27">
        <f t="shared" ref="K185:K197" si="69">(J185*H185)+J185</f>
        <v>0</v>
      </c>
    </row>
    <row r="186" spans="1:11" ht="51">
      <c r="A186" s="2">
        <v>2</v>
      </c>
      <c r="B186" s="39" t="s">
        <v>140</v>
      </c>
      <c r="C186" s="2" t="s">
        <v>13</v>
      </c>
      <c r="D186" s="2" t="s">
        <v>13</v>
      </c>
      <c r="E186" s="2"/>
      <c r="F186" s="2">
        <v>25</v>
      </c>
      <c r="G186" s="38"/>
      <c r="H186" s="1">
        <v>0.23</v>
      </c>
      <c r="I186" s="38">
        <f t="shared" si="67"/>
        <v>0</v>
      </c>
      <c r="J186" s="27">
        <f t="shared" si="68"/>
        <v>0</v>
      </c>
      <c r="K186" s="27">
        <f t="shared" si="69"/>
        <v>0</v>
      </c>
    </row>
    <row r="187" spans="1:11" ht="25.5">
      <c r="A187" s="2">
        <v>3</v>
      </c>
      <c r="B187" s="39" t="s">
        <v>141</v>
      </c>
      <c r="C187" s="2" t="s">
        <v>13</v>
      </c>
      <c r="D187" s="2" t="s">
        <v>13</v>
      </c>
      <c r="E187" s="2"/>
      <c r="F187" s="2">
        <v>20</v>
      </c>
      <c r="G187" s="38"/>
      <c r="H187" s="1">
        <v>0.23</v>
      </c>
      <c r="I187" s="38">
        <f t="shared" si="67"/>
        <v>0</v>
      </c>
      <c r="J187" s="27">
        <f t="shared" si="68"/>
        <v>0</v>
      </c>
      <c r="K187" s="27">
        <f t="shared" si="69"/>
        <v>0</v>
      </c>
    </row>
    <row r="188" spans="1:11" ht="76.5">
      <c r="A188" s="25">
        <v>4</v>
      </c>
      <c r="B188" s="42" t="s">
        <v>142</v>
      </c>
      <c r="C188" s="25" t="s">
        <v>13</v>
      </c>
      <c r="D188" s="2" t="s">
        <v>13</v>
      </c>
      <c r="E188" s="2"/>
      <c r="F188" s="2">
        <v>20</v>
      </c>
      <c r="G188" s="38"/>
      <c r="H188" s="1">
        <v>0.23</v>
      </c>
      <c r="I188" s="38">
        <f t="shared" si="67"/>
        <v>0</v>
      </c>
      <c r="J188" s="27">
        <f t="shared" si="68"/>
        <v>0</v>
      </c>
      <c r="K188" s="27">
        <f t="shared" si="69"/>
        <v>0</v>
      </c>
    </row>
    <row r="189" spans="1:11" ht="25.5">
      <c r="A189" s="2">
        <v>5</v>
      </c>
      <c r="B189" s="39" t="s">
        <v>143</v>
      </c>
      <c r="C189" s="2" t="s">
        <v>13</v>
      </c>
      <c r="D189" s="2" t="s">
        <v>13</v>
      </c>
      <c r="E189" s="2"/>
      <c r="F189" s="2">
        <v>20</v>
      </c>
      <c r="G189" s="38"/>
      <c r="H189" s="1">
        <v>0.23</v>
      </c>
      <c r="I189" s="38">
        <f t="shared" si="67"/>
        <v>0</v>
      </c>
      <c r="J189" s="38">
        <f t="shared" si="68"/>
        <v>0</v>
      </c>
      <c r="K189" s="27">
        <f t="shared" si="69"/>
        <v>0</v>
      </c>
    </row>
    <row r="190" spans="1:11" ht="63.75">
      <c r="A190" s="2">
        <v>6</v>
      </c>
      <c r="B190" s="39" t="s">
        <v>144</v>
      </c>
      <c r="C190" s="2" t="s">
        <v>13</v>
      </c>
      <c r="D190" s="2" t="s">
        <v>13</v>
      </c>
      <c r="E190" s="2"/>
      <c r="F190" s="2">
        <v>15</v>
      </c>
      <c r="G190" s="38"/>
      <c r="H190" s="1">
        <v>0.23</v>
      </c>
      <c r="I190" s="38">
        <f t="shared" si="67"/>
        <v>0</v>
      </c>
      <c r="J190" s="38">
        <f t="shared" si="68"/>
        <v>0</v>
      </c>
      <c r="K190" s="27">
        <f t="shared" si="69"/>
        <v>0</v>
      </c>
    </row>
    <row r="191" spans="1:11" ht="38.25">
      <c r="A191" s="2">
        <v>7</v>
      </c>
      <c r="B191" s="39" t="s">
        <v>145</v>
      </c>
      <c r="C191" s="2" t="s">
        <v>13</v>
      </c>
      <c r="D191" s="2" t="s">
        <v>13</v>
      </c>
      <c r="E191" s="2"/>
      <c r="F191" s="2">
        <v>20</v>
      </c>
      <c r="G191" s="38"/>
      <c r="H191" s="1">
        <v>0.23</v>
      </c>
      <c r="I191" s="38">
        <f t="shared" si="67"/>
        <v>0</v>
      </c>
      <c r="J191" s="38">
        <f t="shared" si="68"/>
        <v>0</v>
      </c>
      <c r="K191" s="27">
        <f t="shared" si="69"/>
        <v>0</v>
      </c>
    </row>
    <row r="192" spans="1:11" ht="63.75">
      <c r="A192" s="2">
        <v>8</v>
      </c>
      <c r="B192" s="39" t="s">
        <v>237</v>
      </c>
      <c r="C192" s="2" t="s">
        <v>9</v>
      </c>
      <c r="D192" s="2" t="s">
        <v>9</v>
      </c>
      <c r="E192" s="2"/>
      <c r="F192" s="2">
        <v>15</v>
      </c>
      <c r="G192" s="38"/>
      <c r="H192" s="1">
        <v>0.23</v>
      </c>
      <c r="I192" s="38">
        <f t="shared" si="67"/>
        <v>0</v>
      </c>
      <c r="J192" s="38">
        <f t="shared" si="68"/>
        <v>0</v>
      </c>
      <c r="K192" s="27">
        <f t="shared" si="69"/>
        <v>0</v>
      </c>
    </row>
    <row r="193" spans="1:11">
      <c r="A193" s="172" t="s">
        <v>11</v>
      </c>
      <c r="B193" s="163"/>
      <c r="C193" s="163"/>
      <c r="D193" s="163"/>
      <c r="E193" s="163"/>
      <c r="F193" s="163"/>
      <c r="G193" s="163"/>
      <c r="H193" s="163"/>
      <c r="I193" s="173"/>
      <c r="J193" s="90">
        <f>SUM(J185:J192)</f>
        <v>0</v>
      </c>
      <c r="K193" s="27">
        <f t="shared" si="69"/>
        <v>0</v>
      </c>
    </row>
    <row r="194" spans="1:11" ht="15" customHeight="1">
      <c r="A194" s="186" t="s">
        <v>306</v>
      </c>
      <c r="B194" s="187"/>
      <c r="C194" s="187"/>
      <c r="D194" s="187"/>
      <c r="E194" s="187"/>
      <c r="F194" s="187"/>
      <c r="G194" s="187"/>
      <c r="H194" s="187"/>
      <c r="I194" s="187"/>
      <c r="J194" s="187"/>
      <c r="K194" s="188"/>
    </row>
    <row r="195" spans="1:11">
      <c r="A195" s="2">
        <v>1</v>
      </c>
      <c r="B195" s="39" t="s">
        <v>146</v>
      </c>
      <c r="C195" s="2" t="s">
        <v>9</v>
      </c>
      <c r="D195" s="2" t="s">
        <v>9</v>
      </c>
      <c r="E195" s="2"/>
      <c r="F195" s="2">
        <v>500</v>
      </c>
      <c r="G195" s="91"/>
      <c r="H195" s="1">
        <v>0.23</v>
      </c>
      <c r="I195" s="38">
        <f t="shared" si="67"/>
        <v>0</v>
      </c>
      <c r="J195" s="2">
        <f>(F195*G195)</f>
        <v>0</v>
      </c>
      <c r="K195" s="27">
        <f t="shared" si="69"/>
        <v>0</v>
      </c>
    </row>
    <row r="196" spans="1:11">
      <c r="A196" s="2">
        <v>2</v>
      </c>
      <c r="B196" s="39" t="s">
        <v>147</v>
      </c>
      <c r="C196" s="2" t="s">
        <v>9</v>
      </c>
      <c r="D196" s="2" t="s">
        <v>9</v>
      </c>
      <c r="E196" s="2"/>
      <c r="F196" s="2">
        <v>1000</v>
      </c>
      <c r="G196" s="91"/>
      <c r="H196" s="1">
        <v>0.23</v>
      </c>
      <c r="I196" s="38">
        <f t="shared" si="67"/>
        <v>0</v>
      </c>
      <c r="J196" s="2">
        <f>(F196*G196)</f>
        <v>0</v>
      </c>
      <c r="K196" s="27">
        <f t="shared" si="69"/>
        <v>0</v>
      </c>
    </row>
    <row r="197" spans="1:11" ht="38.25">
      <c r="A197" s="2">
        <v>3</v>
      </c>
      <c r="B197" s="39" t="s">
        <v>148</v>
      </c>
      <c r="C197" s="2" t="s">
        <v>31</v>
      </c>
      <c r="D197" s="2" t="s">
        <v>31</v>
      </c>
      <c r="E197" s="2"/>
      <c r="F197" s="2">
        <v>4</v>
      </c>
      <c r="G197" s="2"/>
      <c r="H197" s="1">
        <v>0.23</v>
      </c>
      <c r="I197" s="38">
        <f t="shared" si="67"/>
        <v>0</v>
      </c>
      <c r="J197" s="2">
        <f>(F197*G197)</f>
        <v>0</v>
      </c>
      <c r="K197" s="27">
        <f t="shared" si="69"/>
        <v>0</v>
      </c>
    </row>
    <row r="198" spans="1:11">
      <c r="A198" s="174" t="s">
        <v>11</v>
      </c>
      <c r="B198" s="174"/>
      <c r="C198" s="174"/>
      <c r="D198" s="174"/>
      <c r="E198" s="174"/>
      <c r="F198" s="174"/>
      <c r="G198" s="174"/>
      <c r="H198" s="174"/>
      <c r="I198" s="174"/>
      <c r="J198" s="92">
        <f>SUM(J195,J196,J197)</f>
        <v>0</v>
      </c>
      <c r="K198" s="92">
        <f>SUM(K195,K196,K197)</f>
        <v>0</v>
      </c>
    </row>
    <row r="199" spans="1:11" ht="15" customHeight="1">
      <c r="A199" s="189" t="s">
        <v>259</v>
      </c>
      <c r="B199" s="187"/>
      <c r="C199" s="187"/>
      <c r="D199" s="187"/>
      <c r="E199" s="187"/>
      <c r="F199" s="187"/>
      <c r="G199" s="187"/>
      <c r="H199" s="187"/>
      <c r="I199" s="187"/>
      <c r="J199" s="187"/>
      <c r="K199" s="187"/>
    </row>
    <row r="200" spans="1:11" ht="51">
      <c r="A200" s="93">
        <v>1</v>
      </c>
      <c r="B200" s="39" t="s">
        <v>149</v>
      </c>
      <c r="C200" s="2" t="s">
        <v>9</v>
      </c>
      <c r="D200" s="2" t="s">
        <v>9</v>
      </c>
      <c r="E200" s="2"/>
      <c r="F200" s="2">
        <v>4</v>
      </c>
      <c r="G200" s="2"/>
      <c r="H200" s="1">
        <v>0.23</v>
      </c>
      <c r="I200" s="38">
        <f t="shared" ref="I200:I202" si="70">(G200*1.23)</f>
        <v>0</v>
      </c>
      <c r="J200" s="2">
        <f>(F200*G200)</f>
        <v>0</v>
      </c>
      <c r="K200" s="27">
        <f t="shared" ref="K200:K202" si="71">(J200*H200)+J200</f>
        <v>0</v>
      </c>
    </row>
    <row r="201" spans="1:11" ht="25.5">
      <c r="A201" s="93">
        <v>2</v>
      </c>
      <c r="B201" s="39" t="s">
        <v>150</v>
      </c>
      <c r="C201" s="2" t="s">
        <v>9</v>
      </c>
      <c r="D201" s="2" t="s">
        <v>9</v>
      </c>
      <c r="E201" s="2"/>
      <c r="F201" s="2">
        <v>40</v>
      </c>
      <c r="G201" s="2"/>
      <c r="H201" s="1">
        <v>0.23</v>
      </c>
      <c r="I201" s="38">
        <f t="shared" si="70"/>
        <v>0</v>
      </c>
      <c r="J201" s="2">
        <f>(F201*G201)</f>
        <v>0</v>
      </c>
      <c r="K201" s="27">
        <f t="shared" si="71"/>
        <v>0</v>
      </c>
    </row>
    <row r="202" spans="1:11" ht="63.75">
      <c r="A202" s="93">
        <v>3</v>
      </c>
      <c r="B202" s="39" t="s">
        <v>151</v>
      </c>
      <c r="C202" s="2" t="s">
        <v>9</v>
      </c>
      <c r="D202" s="2" t="s">
        <v>9</v>
      </c>
      <c r="E202" s="2"/>
      <c r="F202" s="2">
        <v>40</v>
      </c>
      <c r="G202" s="2"/>
      <c r="H202" s="1">
        <v>0.23</v>
      </c>
      <c r="I202" s="38">
        <f t="shared" si="70"/>
        <v>0</v>
      </c>
      <c r="J202" s="2">
        <f>(F202*G202)</f>
        <v>0</v>
      </c>
      <c r="K202" s="27">
        <f t="shared" si="71"/>
        <v>0</v>
      </c>
    </row>
    <row r="203" spans="1:11">
      <c r="A203" s="143" t="s">
        <v>11</v>
      </c>
      <c r="B203" s="143"/>
      <c r="C203" s="143"/>
      <c r="D203" s="143"/>
      <c r="E203" s="143"/>
      <c r="F203" s="143"/>
      <c r="G203" s="143"/>
      <c r="H203" s="143"/>
      <c r="I203" s="143"/>
      <c r="J203" s="32">
        <f>SUM(J200,J201,J202)</f>
        <v>0</v>
      </c>
      <c r="K203" s="32">
        <f>SUM(K200,K201,K202)</f>
        <v>0</v>
      </c>
    </row>
    <row r="204" spans="1:11" ht="15" customHeight="1">
      <c r="A204" s="186" t="s">
        <v>283</v>
      </c>
      <c r="B204" s="187"/>
      <c r="C204" s="187"/>
      <c r="D204" s="187"/>
      <c r="E204" s="187"/>
      <c r="F204" s="187"/>
      <c r="G204" s="187"/>
      <c r="H204" s="187"/>
      <c r="I204" s="187"/>
      <c r="J204" s="187"/>
      <c r="K204" s="188"/>
    </row>
    <row r="205" spans="1:11" ht="38.25">
      <c r="A205" s="2">
        <v>1</v>
      </c>
      <c r="B205" s="39" t="s">
        <v>152</v>
      </c>
      <c r="C205" s="2" t="s">
        <v>17</v>
      </c>
      <c r="D205" s="2" t="s">
        <v>153</v>
      </c>
      <c r="E205" s="2"/>
      <c r="F205" s="2">
        <v>10</v>
      </c>
      <c r="G205" s="2"/>
      <c r="H205" s="1">
        <v>0.23</v>
      </c>
      <c r="I205" s="38">
        <f t="shared" ref="I205" si="72">(G205*1.23)</f>
        <v>0</v>
      </c>
      <c r="J205" s="2">
        <f>(F205*G205)</f>
        <v>0</v>
      </c>
      <c r="K205" s="27">
        <f t="shared" ref="K205" si="73">(J205*H205)+J205</f>
        <v>0</v>
      </c>
    </row>
    <row r="206" spans="1:11">
      <c r="A206" s="146" t="s">
        <v>11</v>
      </c>
      <c r="B206" s="146"/>
      <c r="C206" s="146"/>
      <c r="D206" s="146"/>
      <c r="E206" s="146"/>
      <c r="F206" s="146"/>
      <c r="G206" s="146"/>
      <c r="H206" s="146"/>
      <c r="I206" s="146"/>
      <c r="J206" s="92">
        <f>SUM(J205)</f>
        <v>0</v>
      </c>
      <c r="K206" s="92">
        <f>SUM(K205)</f>
        <v>0</v>
      </c>
    </row>
    <row r="207" spans="1:11" ht="15" customHeight="1">
      <c r="A207" s="186" t="s">
        <v>284</v>
      </c>
      <c r="B207" s="187"/>
      <c r="C207" s="187"/>
      <c r="D207" s="187"/>
      <c r="E207" s="187"/>
      <c r="F207" s="187"/>
      <c r="G207" s="187"/>
      <c r="H207" s="187"/>
      <c r="I207" s="187"/>
      <c r="J207" s="187"/>
      <c r="K207" s="188"/>
    </row>
    <row r="208" spans="1:11" ht="76.5">
      <c r="A208" s="2">
        <v>1</v>
      </c>
      <c r="B208" s="39" t="s">
        <v>154</v>
      </c>
      <c r="C208" s="2" t="s">
        <v>17</v>
      </c>
      <c r="D208" s="2" t="s">
        <v>153</v>
      </c>
      <c r="E208" s="2"/>
      <c r="F208" s="2">
        <v>5</v>
      </c>
      <c r="G208" s="2"/>
      <c r="H208" s="1">
        <v>0.23</v>
      </c>
      <c r="I208" s="38">
        <f t="shared" ref="I208" si="74">(G208*1.23)</f>
        <v>0</v>
      </c>
      <c r="J208" s="2">
        <f>(F208*G208)</f>
        <v>0</v>
      </c>
      <c r="K208" s="27">
        <f t="shared" ref="K208" si="75">(J208*H208)+J208</f>
        <v>0</v>
      </c>
    </row>
    <row r="209" spans="1:11">
      <c r="A209" s="146" t="s">
        <v>11</v>
      </c>
      <c r="B209" s="146"/>
      <c r="C209" s="146"/>
      <c r="D209" s="146"/>
      <c r="E209" s="146"/>
      <c r="F209" s="146"/>
      <c r="G209" s="146"/>
      <c r="H209" s="146"/>
      <c r="I209" s="146"/>
      <c r="J209" s="92">
        <f>SUM(J208)</f>
        <v>0</v>
      </c>
      <c r="K209" s="92">
        <f>SUM(K208)</f>
        <v>0</v>
      </c>
    </row>
    <row r="210" spans="1:11">
      <c r="A210" s="167" t="s">
        <v>295</v>
      </c>
      <c r="B210" s="168"/>
      <c r="C210" s="168"/>
      <c r="D210" s="168"/>
      <c r="E210" s="168"/>
      <c r="F210" s="168"/>
      <c r="G210" s="168"/>
      <c r="H210" s="168"/>
      <c r="I210" s="168"/>
      <c r="J210" s="168"/>
      <c r="K210" s="168"/>
    </row>
    <row r="211" spans="1:11" ht="38.25">
      <c r="A211" s="2">
        <v>1</v>
      </c>
      <c r="B211" s="39" t="s">
        <v>155</v>
      </c>
      <c r="C211" s="2" t="s">
        <v>17</v>
      </c>
      <c r="D211" s="2" t="s">
        <v>17</v>
      </c>
      <c r="E211" s="2"/>
      <c r="F211" s="2">
        <v>3</v>
      </c>
      <c r="G211" s="38"/>
      <c r="H211" s="1">
        <v>0.23</v>
      </c>
      <c r="I211" s="38">
        <f t="shared" ref="I211" si="76">(G211*1.23)</f>
        <v>0</v>
      </c>
      <c r="J211" s="38">
        <f>(G211*F211)</f>
        <v>0</v>
      </c>
      <c r="K211" s="27">
        <f t="shared" ref="K211" si="77">(J211*H211)+J211</f>
        <v>0</v>
      </c>
    </row>
    <row r="212" spans="1:11">
      <c r="A212" s="140" t="s">
        <v>11</v>
      </c>
      <c r="B212" s="141"/>
      <c r="C212" s="141"/>
      <c r="D212" s="141"/>
      <c r="E212" s="141"/>
      <c r="F212" s="141"/>
      <c r="G212" s="141"/>
      <c r="H212" s="141"/>
      <c r="I212" s="142"/>
      <c r="J212" s="32">
        <f>SUM(J211:J211)</f>
        <v>0</v>
      </c>
      <c r="K212" s="32">
        <f>SUM(K211:K211)</f>
        <v>0</v>
      </c>
    </row>
    <row r="213" spans="1:11" ht="15" customHeight="1">
      <c r="A213" s="189" t="s">
        <v>285</v>
      </c>
      <c r="B213" s="187"/>
      <c r="C213" s="187"/>
      <c r="D213" s="187"/>
      <c r="E213" s="187"/>
      <c r="F213" s="187"/>
      <c r="G213" s="187"/>
      <c r="H213" s="187"/>
      <c r="I213" s="187"/>
      <c r="J213" s="187"/>
      <c r="K213" s="187"/>
    </row>
    <row r="214" spans="1:11" ht="25.5">
      <c r="A214" s="93">
        <v>1</v>
      </c>
      <c r="B214" s="39" t="s">
        <v>156</v>
      </c>
      <c r="C214" s="91" t="s">
        <v>31</v>
      </c>
      <c r="D214" s="91" t="s">
        <v>31</v>
      </c>
      <c r="E214" s="91"/>
      <c r="F214" s="91">
        <v>4</v>
      </c>
      <c r="G214" s="2"/>
      <c r="H214" s="1">
        <v>0.23</v>
      </c>
      <c r="I214" s="46">
        <f t="shared" ref="I214:I216" si="78">(G214*1.23)</f>
        <v>0</v>
      </c>
      <c r="J214" s="2">
        <f>(F214*G214)</f>
        <v>0</v>
      </c>
      <c r="K214" s="27">
        <f t="shared" ref="K214:K221" si="79">(J214*H214)+J214</f>
        <v>0</v>
      </c>
    </row>
    <row r="215" spans="1:11" ht="25.5">
      <c r="A215" s="93">
        <v>2</v>
      </c>
      <c r="B215" s="94" t="s">
        <v>157</v>
      </c>
      <c r="C215" s="91" t="s">
        <v>17</v>
      </c>
      <c r="D215" s="91" t="s">
        <v>17</v>
      </c>
      <c r="E215" s="91"/>
      <c r="F215" s="91">
        <v>4</v>
      </c>
      <c r="G215" s="2"/>
      <c r="H215" s="1">
        <v>0.23</v>
      </c>
      <c r="I215" s="46">
        <f t="shared" si="78"/>
        <v>0</v>
      </c>
      <c r="J215" s="2">
        <f t="shared" ref="J215:J216" si="80">(F215*G215)</f>
        <v>0</v>
      </c>
      <c r="K215" s="27">
        <f t="shared" si="79"/>
        <v>0</v>
      </c>
    </row>
    <row r="216" spans="1:11" ht="38.25">
      <c r="A216" s="2">
        <v>3</v>
      </c>
      <c r="B216" s="39" t="s">
        <v>158</v>
      </c>
      <c r="C216" s="91" t="s">
        <v>17</v>
      </c>
      <c r="D216" s="91" t="s">
        <v>17</v>
      </c>
      <c r="E216" s="91"/>
      <c r="F216" s="91">
        <v>10</v>
      </c>
      <c r="G216" s="2"/>
      <c r="H216" s="1">
        <v>0.23</v>
      </c>
      <c r="I216" s="46">
        <f t="shared" si="78"/>
        <v>0</v>
      </c>
      <c r="J216" s="2">
        <f t="shared" si="80"/>
        <v>0</v>
      </c>
      <c r="K216" s="27">
        <f t="shared" si="79"/>
        <v>0</v>
      </c>
    </row>
    <row r="217" spans="1:11">
      <c r="A217" s="143" t="s">
        <v>11</v>
      </c>
      <c r="B217" s="143"/>
      <c r="C217" s="143"/>
      <c r="D217" s="143"/>
      <c r="E217" s="143"/>
      <c r="F217" s="143"/>
      <c r="G217" s="143"/>
      <c r="H217" s="143"/>
      <c r="I217" s="143"/>
      <c r="J217" s="32">
        <f>SUM(J214:J216)</f>
        <v>0</v>
      </c>
      <c r="K217" s="27">
        <f t="shared" si="79"/>
        <v>0</v>
      </c>
    </row>
    <row r="218" spans="1:11" ht="15" customHeight="1">
      <c r="A218" s="189" t="s">
        <v>286</v>
      </c>
      <c r="B218" s="187"/>
      <c r="C218" s="187"/>
      <c r="D218" s="187"/>
      <c r="E218" s="187"/>
      <c r="F218" s="187"/>
      <c r="G218" s="187"/>
      <c r="H218" s="187"/>
      <c r="I218" s="187"/>
      <c r="J218" s="187"/>
      <c r="K218" s="188"/>
    </row>
    <row r="219" spans="1:11" ht="51">
      <c r="A219" s="93">
        <v>1</v>
      </c>
      <c r="B219" s="39" t="s">
        <v>159</v>
      </c>
      <c r="C219" s="2" t="s">
        <v>17</v>
      </c>
      <c r="D219" s="2" t="s">
        <v>17</v>
      </c>
      <c r="E219" s="2"/>
      <c r="F219" s="2">
        <v>3</v>
      </c>
      <c r="G219" s="2"/>
      <c r="H219" s="1">
        <v>0.23</v>
      </c>
      <c r="I219" s="38">
        <f t="shared" ref="I219:I221" si="81">(G219*1.23)</f>
        <v>0</v>
      </c>
      <c r="J219" s="2">
        <f>(F219*G219)</f>
        <v>0</v>
      </c>
      <c r="K219" s="27">
        <f t="shared" si="79"/>
        <v>0</v>
      </c>
    </row>
    <row r="220" spans="1:11" ht="38.25">
      <c r="A220" s="93">
        <v>2</v>
      </c>
      <c r="B220" s="39" t="s">
        <v>160</v>
      </c>
      <c r="C220" s="2" t="s">
        <v>17</v>
      </c>
      <c r="D220" s="2" t="s">
        <v>17</v>
      </c>
      <c r="E220" s="2"/>
      <c r="F220" s="2">
        <v>1</v>
      </c>
      <c r="G220" s="2"/>
      <c r="H220" s="1">
        <v>0.23</v>
      </c>
      <c r="I220" s="38">
        <f t="shared" si="81"/>
        <v>0</v>
      </c>
      <c r="J220" s="2">
        <f t="shared" ref="J220:J221" si="82">(F220*G220)</f>
        <v>0</v>
      </c>
      <c r="K220" s="27">
        <f t="shared" si="79"/>
        <v>0</v>
      </c>
    </row>
    <row r="221" spans="1:11" ht="51">
      <c r="A221" s="2">
        <v>3</v>
      </c>
      <c r="B221" s="39" t="s">
        <v>246</v>
      </c>
      <c r="C221" s="2" t="s">
        <v>63</v>
      </c>
      <c r="D221" s="2" t="s">
        <v>63</v>
      </c>
      <c r="E221" s="2"/>
      <c r="F221" s="2">
        <v>10</v>
      </c>
      <c r="G221" s="2"/>
      <c r="H221" s="1">
        <v>0.23</v>
      </c>
      <c r="I221" s="38">
        <f t="shared" si="81"/>
        <v>0</v>
      </c>
      <c r="J221" s="2">
        <f t="shared" si="82"/>
        <v>0</v>
      </c>
      <c r="K221" s="27">
        <f t="shared" si="79"/>
        <v>0</v>
      </c>
    </row>
    <row r="222" spans="1:11">
      <c r="A222" s="143" t="s">
        <v>11</v>
      </c>
      <c r="B222" s="143"/>
      <c r="C222" s="143"/>
      <c r="D222" s="143"/>
      <c r="E222" s="143"/>
      <c r="F222" s="143"/>
      <c r="G222" s="143"/>
      <c r="H222" s="143"/>
      <c r="I222" s="143"/>
      <c r="J222" s="32">
        <f>SUM(J219,J220,J221)</f>
        <v>0</v>
      </c>
      <c r="K222" s="32">
        <f>SUM(K219,K220,K221)</f>
        <v>0</v>
      </c>
    </row>
    <row r="223" spans="1:11">
      <c r="A223" s="138" t="s">
        <v>260</v>
      </c>
      <c r="B223" s="138"/>
      <c r="C223" s="138"/>
      <c r="D223" s="138"/>
      <c r="E223" s="138"/>
      <c r="F223" s="138"/>
      <c r="G223" s="138"/>
      <c r="H223" s="138"/>
      <c r="I223" s="138"/>
      <c r="J223" s="138"/>
      <c r="K223" s="138"/>
    </row>
    <row r="224" spans="1:11">
      <c r="A224" s="2">
        <v>1</v>
      </c>
      <c r="B224" s="45" t="s">
        <v>161</v>
      </c>
      <c r="C224" s="2" t="s">
        <v>9</v>
      </c>
      <c r="D224" s="2" t="s">
        <v>9</v>
      </c>
      <c r="E224" s="2"/>
      <c r="F224" s="2">
        <v>75</v>
      </c>
      <c r="G224" s="3"/>
      <c r="H224" s="1">
        <v>0.23</v>
      </c>
      <c r="I224" s="38">
        <f t="shared" ref="I224:I230" si="83">(G224*1.23)</f>
        <v>0</v>
      </c>
      <c r="J224" s="27">
        <f t="shared" ref="J224:J230" si="84">(F224*G224)</f>
        <v>0</v>
      </c>
      <c r="K224" s="27">
        <f t="shared" ref="K224:K230" si="85">(J224*H224)+J224</f>
        <v>0</v>
      </c>
    </row>
    <row r="225" spans="1:11">
      <c r="A225" s="2">
        <v>2</v>
      </c>
      <c r="B225" s="45" t="s">
        <v>162</v>
      </c>
      <c r="C225" s="2" t="s">
        <v>9</v>
      </c>
      <c r="D225" s="2" t="s">
        <v>9</v>
      </c>
      <c r="E225" s="2"/>
      <c r="F225" s="2">
        <v>75</v>
      </c>
      <c r="G225" s="3"/>
      <c r="H225" s="1">
        <v>0.23</v>
      </c>
      <c r="I225" s="38">
        <f t="shared" si="83"/>
        <v>0</v>
      </c>
      <c r="J225" s="27">
        <f t="shared" si="84"/>
        <v>0</v>
      </c>
      <c r="K225" s="27">
        <f t="shared" si="85"/>
        <v>0</v>
      </c>
    </row>
    <row r="226" spans="1:11">
      <c r="A226" s="2">
        <v>3</v>
      </c>
      <c r="B226" s="45" t="s">
        <v>163</v>
      </c>
      <c r="C226" s="2" t="s">
        <v>9</v>
      </c>
      <c r="D226" s="2" t="s">
        <v>9</v>
      </c>
      <c r="E226" s="2"/>
      <c r="F226" s="2">
        <v>75</v>
      </c>
      <c r="G226" s="3"/>
      <c r="H226" s="1">
        <v>0.23</v>
      </c>
      <c r="I226" s="38">
        <f t="shared" si="83"/>
        <v>0</v>
      </c>
      <c r="J226" s="27">
        <f t="shared" si="84"/>
        <v>0</v>
      </c>
      <c r="K226" s="27">
        <f t="shared" si="85"/>
        <v>0</v>
      </c>
    </row>
    <row r="227" spans="1:11" ht="29.25" customHeight="1">
      <c r="A227" s="2">
        <v>4</v>
      </c>
      <c r="B227" s="95" t="s">
        <v>164</v>
      </c>
      <c r="C227" s="2" t="s">
        <v>9</v>
      </c>
      <c r="D227" s="2" t="s">
        <v>9</v>
      </c>
      <c r="E227" s="2"/>
      <c r="F227" s="2">
        <v>75</v>
      </c>
      <c r="G227" s="3"/>
      <c r="H227" s="1">
        <v>0.23</v>
      </c>
      <c r="I227" s="38">
        <f t="shared" si="83"/>
        <v>0</v>
      </c>
      <c r="J227" s="27">
        <f t="shared" si="84"/>
        <v>0</v>
      </c>
      <c r="K227" s="27">
        <f t="shared" si="85"/>
        <v>0</v>
      </c>
    </row>
    <row r="228" spans="1:11" ht="23.25" customHeight="1">
      <c r="A228" s="2">
        <v>5</v>
      </c>
      <c r="B228" s="95" t="s">
        <v>165</v>
      </c>
      <c r="C228" s="2" t="s">
        <v>9</v>
      </c>
      <c r="D228" s="2" t="s">
        <v>9</v>
      </c>
      <c r="E228" s="2"/>
      <c r="F228" s="2">
        <v>75</v>
      </c>
      <c r="G228" s="3"/>
      <c r="H228" s="1">
        <v>0.23</v>
      </c>
      <c r="I228" s="38">
        <f t="shared" si="83"/>
        <v>0</v>
      </c>
      <c r="J228" s="27">
        <f t="shared" si="84"/>
        <v>0</v>
      </c>
      <c r="K228" s="27">
        <f t="shared" si="85"/>
        <v>0</v>
      </c>
    </row>
    <row r="229" spans="1:11" ht="29.25" customHeight="1">
      <c r="A229" s="2">
        <v>6</v>
      </c>
      <c r="B229" s="95" t="s">
        <v>166</v>
      </c>
      <c r="C229" s="2" t="s">
        <v>9</v>
      </c>
      <c r="D229" s="2" t="s">
        <v>9</v>
      </c>
      <c r="E229" s="2"/>
      <c r="F229" s="2">
        <v>75</v>
      </c>
      <c r="G229" s="3"/>
      <c r="H229" s="1">
        <v>0.23</v>
      </c>
      <c r="I229" s="38">
        <f t="shared" si="83"/>
        <v>0</v>
      </c>
      <c r="J229" s="27">
        <f t="shared" si="84"/>
        <v>0</v>
      </c>
      <c r="K229" s="27">
        <f t="shared" si="85"/>
        <v>0</v>
      </c>
    </row>
    <row r="230" spans="1:11" ht="32.25" customHeight="1">
      <c r="A230" s="2">
        <v>7</v>
      </c>
      <c r="B230" s="95" t="s">
        <v>167</v>
      </c>
      <c r="C230" s="2" t="s">
        <v>9</v>
      </c>
      <c r="D230" s="2" t="s">
        <v>9</v>
      </c>
      <c r="E230" s="2"/>
      <c r="F230" s="2">
        <v>30</v>
      </c>
      <c r="G230" s="3"/>
      <c r="H230" s="1">
        <v>0.23</v>
      </c>
      <c r="I230" s="38">
        <f t="shared" si="83"/>
        <v>0</v>
      </c>
      <c r="J230" s="27">
        <f t="shared" si="84"/>
        <v>0</v>
      </c>
      <c r="K230" s="27">
        <f t="shared" si="85"/>
        <v>0</v>
      </c>
    </row>
    <row r="231" spans="1:11">
      <c r="A231" s="140" t="s">
        <v>11</v>
      </c>
      <c r="B231" s="141"/>
      <c r="C231" s="141"/>
      <c r="D231" s="141"/>
      <c r="E231" s="141"/>
      <c r="F231" s="141"/>
      <c r="G231" s="141"/>
      <c r="H231" s="141"/>
      <c r="I231" s="142"/>
      <c r="J231" s="32">
        <f>SUM(J224:J230)</f>
        <v>0</v>
      </c>
      <c r="K231" s="32">
        <f>SUM(K224:K230)</f>
        <v>0</v>
      </c>
    </row>
    <row r="232" spans="1:11">
      <c r="A232" s="138" t="s">
        <v>287</v>
      </c>
      <c r="B232" s="138"/>
      <c r="C232" s="138"/>
      <c r="D232" s="138"/>
      <c r="E232" s="138"/>
      <c r="F232" s="138"/>
      <c r="G232" s="138"/>
      <c r="H232" s="138"/>
      <c r="I232" s="138"/>
      <c r="J232" s="138"/>
      <c r="K232" s="138"/>
    </row>
    <row r="233" spans="1:11" ht="25.5">
      <c r="A233" s="2">
        <v>1</v>
      </c>
      <c r="B233" s="45" t="s">
        <v>168</v>
      </c>
      <c r="C233" s="2" t="s">
        <v>9</v>
      </c>
      <c r="D233" s="2" t="s">
        <v>9</v>
      </c>
      <c r="E233" s="2"/>
      <c r="F233" s="2">
        <v>2</v>
      </c>
      <c r="G233" s="3"/>
      <c r="H233" s="1">
        <v>0.23</v>
      </c>
      <c r="I233" s="38">
        <f t="shared" ref="I233:I235" si="86">(G233*1.23)</f>
        <v>0</v>
      </c>
      <c r="J233" s="27">
        <f>(F233*G233)</f>
        <v>0</v>
      </c>
      <c r="K233" s="27">
        <f t="shared" ref="K233:K235" si="87">(J233*H233)+J233</f>
        <v>0</v>
      </c>
    </row>
    <row r="234" spans="1:11" ht="25.5">
      <c r="A234" s="2">
        <v>2</v>
      </c>
      <c r="B234" s="45" t="s">
        <v>169</v>
      </c>
      <c r="C234" s="2" t="s">
        <v>9</v>
      </c>
      <c r="D234" s="2" t="s">
        <v>9</v>
      </c>
      <c r="E234" s="2"/>
      <c r="F234" s="2">
        <v>1</v>
      </c>
      <c r="G234" s="3"/>
      <c r="H234" s="1">
        <v>0.23</v>
      </c>
      <c r="I234" s="38">
        <f t="shared" si="86"/>
        <v>0</v>
      </c>
      <c r="J234" s="27">
        <f>(F234*G234)</f>
        <v>0</v>
      </c>
      <c r="K234" s="27">
        <f t="shared" si="87"/>
        <v>0</v>
      </c>
    </row>
    <row r="235" spans="1:11" ht="25.5">
      <c r="A235" s="2">
        <v>3</v>
      </c>
      <c r="B235" s="45" t="s">
        <v>170</v>
      </c>
      <c r="C235" s="2" t="s">
        <v>9</v>
      </c>
      <c r="D235" s="2" t="s">
        <v>9</v>
      </c>
      <c r="E235" s="2"/>
      <c r="F235" s="2">
        <v>2</v>
      </c>
      <c r="G235" s="3"/>
      <c r="H235" s="1">
        <v>0.23</v>
      </c>
      <c r="I235" s="38">
        <f t="shared" si="86"/>
        <v>0</v>
      </c>
      <c r="J235" s="27">
        <f>(F235*G235)</f>
        <v>0</v>
      </c>
      <c r="K235" s="27">
        <f t="shared" si="87"/>
        <v>0</v>
      </c>
    </row>
    <row r="236" spans="1:11">
      <c r="A236" s="140" t="s">
        <v>11</v>
      </c>
      <c r="B236" s="141"/>
      <c r="C236" s="141"/>
      <c r="D236" s="141"/>
      <c r="E236" s="141"/>
      <c r="F236" s="141"/>
      <c r="G236" s="141"/>
      <c r="H236" s="141"/>
      <c r="I236" s="142"/>
      <c r="J236" s="32">
        <f>SUM(J233:J235)</f>
        <v>0</v>
      </c>
      <c r="K236" s="32">
        <f>SUM(K233:K235)</f>
        <v>0</v>
      </c>
    </row>
    <row r="237" spans="1:11">
      <c r="A237" s="166" t="s">
        <v>288</v>
      </c>
      <c r="B237" s="166"/>
      <c r="C237" s="166"/>
      <c r="D237" s="166"/>
      <c r="E237" s="166"/>
      <c r="F237" s="166"/>
      <c r="G237" s="166"/>
      <c r="H237" s="166"/>
      <c r="I237" s="166"/>
      <c r="J237" s="166"/>
      <c r="K237" s="166"/>
    </row>
    <row r="238" spans="1:11" ht="32.25" customHeight="1">
      <c r="A238" s="2">
        <v>1</v>
      </c>
      <c r="B238" s="45" t="s">
        <v>249</v>
      </c>
      <c r="C238" s="2" t="s">
        <v>57</v>
      </c>
      <c r="D238" s="2" t="s">
        <v>17</v>
      </c>
      <c r="E238" s="2"/>
      <c r="F238" s="2">
        <v>60</v>
      </c>
      <c r="G238" s="38"/>
      <c r="H238" s="1">
        <v>0.23</v>
      </c>
      <c r="I238" s="27">
        <f t="shared" ref="I238:I254" si="88">(G238*1.23)</f>
        <v>0</v>
      </c>
      <c r="J238" s="27">
        <f t="shared" ref="J238:J254" si="89">(F238*G238)</f>
        <v>0</v>
      </c>
      <c r="K238" s="27">
        <f t="shared" ref="K238:K254" si="90">(J238*H238)+J238</f>
        <v>0</v>
      </c>
    </row>
    <row r="239" spans="1:11" ht="32.25" customHeight="1">
      <c r="A239" s="2">
        <v>2</v>
      </c>
      <c r="B239" s="45" t="s">
        <v>250</v>
      </c>
      <c r="C239" s="2" t="s">
        <v>57</v>
      </c>
      <c r="D239" s="2" t="s">
        <v>17</v>
      </c>
      <c r="E239" s="2"/>
      <c r="F239" s="2">
        <v>60</v>
      </c>
      <c r="G239" s="38"/>
      <c r="H239" s="1">
        <v>0.23</v>
      </c>
      <c r="I239" s="27">
        <f t="shared" si="88"/>
        <v>0</v>
      </c>
      <c r="J239" s="27">
        <f t="shared" si="89"/>
        <v>0</v>
      </c>
      <c r="K239" s="27">
        <f t="shared" si="90"/>
        <v>0</v>
      </c>
    </row>
    <row r="240" spans="1:11" ht="26.25" customHeight="1">
      <c r="A240" s="2">
        <v>3</v>
      </c>
      <c r="B240" s="45" t="s">
        <v>251</v>
      </c>
      <c r="C240" s="2" t="s">
        <v>171</v>
      </c>
      <c r="D240" s="2" t="s">
        <v>17</v>
      </c>
      <c r="E240" s="2"/>
      <c r="F240" s="2">
        <v>30</v>
      </c>
      <c r="G240" s="38"/>
      <c r="H240" s="1">
        <v>0.23</v>
      </c>
      <c r="I240" s="27">
        <f t="shared" si="88"/>
        <v>0</v>
      </c>
      <c r="J240" s="27">
        <f t="shared" si="89"/>
        <v>0</v>
      </c>
      <c r="K240" s="27">
        <f t="shared" si="90"/>
        <v>0</v>
      </c>
    </row>
    <row r="241" spans="1:11" ht="25.5" customHeight="1">
      <c r="A241" s="2">
        <v>4</v>
      </c>
      <c r="B241" s="45" t="s">
        <v>172</v>
      </c>
      <c r="C241" s="2" t="s">
        <v>65</v>
      </c>
      <c r="D241" s="2" t="s">
        <v>17</v>
      </c>
      <c r="E241" s="2"/>
      <c r="F241" s="2">
        <v>5</v>
      </c>
      <c r="G241" s="38"/>
      <c r="H241" s="1">
        <v>0.23</v>
      </c>
      <c r="I241" s="27">
        <f t="shared" si="88"/>
        <v>0</v>
      </c>
      <c r="J241" s="27">
        <f t="shared" si="89"/>
        <v>0</v>
      </c>
      <c r="K241" s="27">
        <f t="shared" si="90"/>
        <v>0</v>
      </c>
    </row>
    <row r="242" spans="1:11" ht="21" customHeight="1">
      <c r="A242" s="2">
        <v>5</v>
      </c>
      <c r="B242" s="45" t="s">
        <v>173</v>
      </c>
      <c r="C242" s="2" t="s">
        <v>174</v>
      </c>
      <c r="D242" s="2" t="s">
        <v>17</v>
      </c>
      <c r="E242" s="2"/>
      <c r="F242" s="2">
        <v>2</v>
      </c>
      <c r="G242" s="38"/>
      <c r="H242" s="1">
        <v>0.23</v>
      </c>
      <c r="I242" s="27">
        <f t="shared" si="88"/>
        <v>0</v>
      </c>
      <c r="J242" s="27">
        <f t="shared" si="89"/>
        <v>0</v>
      </c>
      <c r="K242" s="27">
        <f t="shared" si="90"/>
        <v>0</v>
      </c>
    </row>
    <row r="243" spans="1:11" ht="26.25" customHeight="1">
      <c r="A243" s="2">
        <v>6</v>
      </c>
      <c r="B243" s="45" t="s">
        <v>175</v>
      </c>
      <c r="C243" s="2" t="s">
        <v>176</v>
      </c>
      <c r="D243" s="2" t="s">
        <v>17</v>
      </c>
      <c r="E243" s="2"/>
      <c r="F243" s="2">
        <v>20</v>
      </c>
      <c r="G243" s="38"/>
      <c r="H243" s="1">
        <v>0.23</v>
      </c>
      <c r="I243" s="38">
        <f t="shared" si="88"/>
        <v>0</v>
      </c>
      <c r="J243" s="38">
        <f t="shared" si="89"/>
        <v>0</v>
      </c>
      <c r="K243" s="38">
        <f t="shared" si="90"/>
        <v>0</v>
      </c>
    </row>
    <row r="244" spans="1:11" ht="27.75" customHeight="1">
      <c r="A244" s="2">
        <v>7</v>
      </c>
      <c r="B244" s="45" t="s">
        <v>177</v>
      </c>
      <c r="C244" s="2">
        <v>80</v>
      </c>
      <c r="D244" s="2" t="s">
        <v>17</v>
      </c>
      <c r="E244" s="2"/>
      <c r="F244" s="2">
        <v>60</v>
      </c>
      <c r="G244" s="38"/>
      <c r="H244" s="1">
        <v>0.23</v>
      </c>
      <c r="I244" s="27">
        <f t="shared" si="88"/>
        <v>0</v>
      </c>
      <c r="J244" s="27">
        <f t="shared" si="89"/>
        <v>0</v>
      </c>
      <c r="K244" s="27">
        <f t="shared" si="90"/>
        <v>0</v>
      </c>
    </row>
    <row r="245" spans="1:11" ht="22.5" customHeight="1">
      <c r="A245" s="2">
        <v>8</v>
      </c>
      <c r="B245" s="45" t="s">
        <v>178</v>
      </c>
      <c r="C245" s="2">
        <v>25</v>
      </c>
      <c r="D245" s="2" t="s">
        <v>179</v>
      </c>
      <c r="E245" s="2"/>
      <c r="F245" s="2">
        <v>15</v>
      </c>
      <c r="G245" s="38"/>
      <c r="H245" s="1">
        <v>0.23</v>
      </c>
      <c r="I245" s="27">
        <f t="shared" si="88"/>
        <v>0</v>
      </c>
      <c r="J245" s="27">
        <f t="shared" si="89"/>
        <v>0</v>
      </c>
      <c r="K245" s="27">
        <f t="shared" si="90"/>
        <v>0</v>
      </c>
    </row>
    <row r="246" spans="1:11" ht="22.5" customHeight="1">
      <c r="A246" s="2">
        <v>9</v>
      </c>
      <c r="B246" s="45" t="s">
        <v>181</v>
      </c>
      <c r="C246" s="2">
        <v>700</v>
      </c>
      <c r="D246" s="2" t="s">
        <v>180</v>
      </c>
      <c r="E246" s="2"/>
      <c r="F246" s="2">
        <v>2</v>
      </c>
      <c r="G246" s="38"/>
      <c r="H246" s="1">
        <v>0.23</v>
      </c>
      <c r="I246" s="27">
        <f t="shared" si="88"/>
        <v>0</v>
      </c>
      <c r="J246" s="27">
        <f t="shared" si="89"/>
        <v>0</v>
      </c>
      <c r="K246" s="27">
        <f t="shared" si="90"/>
        <v>0</v>
      </c>
    </row>
    <row r="247" spans="1:11" ht="21" customHeight="1">
      <c r="A247" s="2">
        <v>10</v>
      </c>
      <c r="B247" s="45" t="s">
        <v>182</v>
      </c>
      <c r="C247" s="2">
        <v>700</v>
      </c>
      <c r="D247" s="2" t="s">
        <v>180</v>
      </c>
      <c r="E247" s="2"/>
      <c r="F247" s="2">
        <v>2</v>
      </c>
      <c r="G247" s="38"/>
      <c r="H247" s="1">
        <v>0.23</v>
      </c>
      <c r="I247" s="27">
        <f t="shared" si="88"/>
        <v>0</v>
      </c>
      <c r="J247" s="27">
        <f t="shared" si="89"/>
        <v>0</v>
      </c>
      <c r="K247" s="27">
        <f t="shared" si="90"/>
        <v>0</v>
      </c>
    </row>
    <row r="248" spans="1:11" ht="24" customHeight="1">
      <c r="A248" s="2">
        <v>11</v>
      </c>
      <c r="B248" s="45" t="s">
        <v>183</v>
      </c>
      <c r="C248" s="2" t="s">
        <v>9</v>
      </c>
      <c r="D248" s="2" t="s">
        <v>184</v>
      </c>
      <c r="E248" s="2"/>
      <c r="F248" s="2">
        <v>24</v>
      </c>
      <c r="G248" s="38"/>
      <c r="H248" s="1">
        <v>0.23</v>
      </c>
      <c r="I248" s="27">
        <f t="shared" si="88"/>
        <v>0</v>
      </c>
      <c r="J248" s="27">
        <f t="shared" si="89"/>
        <v>0</v>
      </c>
      <c r="K248" s="27">
        <f t="shared" si="90"/>
        <v>0</v>
      </c>
    </row>
    <row r="249" spans="1:11" ht="25.5">
      <c r="A249" s="2">
        <v>12</v>
      </c>
      <c r="B249" s="45" t="s">
        <v>185</v>
      </c>
      <c r="C249" s="2" t="s">
        <v>9</v>
      </c>
      <c r="D249" s="2" t="s">
        <v>13</v>
      </c>
      <c r="E249" s="2"/>
      <c r="F249" s="2">
        <v>13</v>
      </c>
      <c r="G249" s="38"/>
      <c r="H249" s="1">
        <v>0.23</v>
      </c>
      <c r="I249" s="27">
        <f t="shared" si="88"/>
        <v>0</v>
      </c>
      <c r="J249" s="27">
        <f t="shared" si="89"/>
        <v>0</v>
      </c>
      <c r="K249" s="27">
        <f t="shared" si="90"/>
        <v>0</v>
      </c>
    </row>
    <row r="250" spans="1:11" ht="22.5" customHeight="1">
      <c r="A250" s="2">
        <v>13</v>
      </c>
      <c r="B250" s="45" t="s">
        <v>186</v>
      </c>
      <c r="C250" s="2">
        <v>600</v>
      </c>
      <c r="D250" s="2" t="s">
        <v>180</v>
      </c>
      <c r="E250" s="2"/>
      <c r="F250" s="2">
        <v>30</v>
      </c>
      <c r="G250" s="38"/>
      <c r="H250" s="1">
        <v>0.23</v>
      </c>
      <c r="I250" s="27">
        <f t="shared" si="88"/>
        <v>0</v>
      </c>
      <c r="J250" s="27">
        <f t="shared" si="89"/>
        <v>0</v>
      </c>
      <c r="K250" s="27">
        <f t="shared" si="90"/>
        <v>0</v>
      </c>
    </row>
    <row r="251" spans="1:11" ht="19.5" customHeight="1">
      <c r="A251" s="2">
        <v>14</v>
      </c>
      <c r="B251" s="45" t="s">
        <v>187</v>
      </c>
      <c r="C251" s="2" t="s">
        <v>9</v>
      </c>
      <c r="D251" s="2" t="s">
        <v>13</v>
      </c>
      <c r="E251" s="2"/>
      <c r="F251" s="2">
        <v>4</v>
      </c>
      <c r="G251" s="38"/>
      <c r="H251" s="1">
        <v>0.23</v>
      </c>
      <c r="I251" s="27">
        <f t="shared" si="88"/>
        <v>0</v>
      </c>
      <c r="J251" s="27">
        <f t="shared" si="89"/>
        <v>0</v>
      </c>
      <c r="K251" s="27">
        <f t="shared" si="90"/>
        <v>0</v>
      </c>
    </row>
    <row r="252" spans="1:11" ht="21.75" customHeight="1">
      <c r="A252" s="2">
        <v>15</v>
      </c>
      <c r="B252" s="45" t="s">
        <v>188</v>
      </c>
      <c r="C252" s="2" t="s">
        <v>176</v>
      </c>
      <c r="D252" s="2" t="s">
        <v>17</v>
      </c>
      <c r="E252" s="2"/>
      <c r="F252" s="2">
        <v>2</v>
      </c>
      <c r="G252" s="38"/>
      <c r="H252" s="1">
        <v>0.23</v>
      </c>
      <c r="I252" s="38">
        <f t="shared" si="88"/>
        <v>0</v>
      </c>
      <c r="J252" s="38">
        <f t="shared" si="89"/>
        <v>0</v>
      </c>
      <c r="K252" s="38">
        <f t="shared" si="90"/>
        <v>0</v>
      </c>
    </row>
    <row r="253" spans="1:11" ht="50.25" customHeight="1">
      <c r="A253" s="2">
        <v>16</v>
      </c>
      <c r="B253" s="45" t="s">
        <v>229</v>
      </c>
      <c r="C253" s="2" t="s">
        <v>9</v>
      </c>
      <c r="D253" s="2" t="s">
        <v>9</v>
      </c>
      <c r="E253" s="2"/>
      <c r="F253" s="2">
        <v>3000</v>
      </c>
      <c r="G253" s="38"/>
      <c r="H253" s="1">
        <v>0.23</v>
      </c>
      <c r="I253" s="27">
        <f t="shared" si="88"/>
        <v>0</v>
      </c>
      <c r="J253" s="38">
        <f t="shared" si="89"/>
        <v>0</v>
      </c>
      <c r="K253" s="27">
        <f t="shared" si="90"/>
        <v>0</v>
      </c>
    </row>
    <row r="254" spans="1:11" ht="50.25" customHeight="1">
      <c r="A254" s="2">
        <v>17</v>
      </c>
      <c r="B254" s="45" t="s">
        <v>230</v>
      </c>
      <c r="C254" s="2" t="s">
        <v>9</v>
      </c>
      <c r="D254" s="2" t="s">
        <v>9</v>
      </c>
      <c r="E254" s="2"/>
      <c r="F254" s="2">
        <v>3000</v>
      </c>
      <c r="G254" s="38"/>
      <c r="H254" s="1">
        <v>0.23</v>
      </c>
      <c r="I254" s="27">
        <f t="shared" si="88"/>
        <v>0</v>
      </c>
      <c r="J254" s="38">
        <f t="shared" si="89"/>
        <v>0</v>
      </c>
      <c r="K254" s="27">
        <f t="shared" si="90"/>
        <v>0</v>
      </c>
    </row>
    <row r="255" spans="1:11">
      <c r="A255" s="140" t="s">
        <v>11</v>
      </c>
      <c r="B255" s="141"/>
      <c r="C255" s="141"/>
      <c r="D255" s="141"/>
      <c r="E255" s="141"/>
      <c r="F255" s="141"/>
      <c r="G255" s="141"/>
      <c r="H255" s="141"/>
      <c r="I255" s="142"/>
      <c r="J255" s="32">
        <f>SUM(J238:J254)</f>
        <v>0</v>
      </c>
      <c r="K255" s="32">
        <f>SUM(K238:K254)</f>
        <v>0</v>
      </c>
    </row>
    <row r="256" spans="1:11" s="126" customFormat="1" ht="19.5" customHeight="1">
      <c r="A256" s="133" t="s">
        <v>289</v>
      </c>
      <c r="B256" s="134"/>
      <c r="C256" s="134"/>
      <c r="D256" s="134"/>
      <c r="E256" s="134"/>
      <c r="F256" s="134"/>
      <c r="G256" s="134"/>
      <c r="H256" s="134"/>
      <c r="I256" s="134"/>
      <c r="J256" s="135"/>
      <c r="K256" s="135"/>
    </row>
    <row r="257" spans="1:11" ht="64.5" customHeight="1">
      <c r="A257" s="2">
        <v>1</v>
      </c>
      <c r="B257" s="96" t="s">
        <v>240</v>
      </c>
      <c r="C257" s="2" t="s">
        <v>241</v>
      </c>
      <c r="D257" s="2" t="s">
        <v>241</v>
      </c>
      <c r="E257" s="2"/>
      <c r="F257" s="2">
        <v>10</v>
      </c>
      <c r="G257" s="87"/>
      <c r="H257" s="1">
        <v>0.23</v>
      </c>
      <c r="I257" s="27">
        <f t="shared" ref="I257" si="91">(G257*1.23)</f>
        <v>0</v>
      </c>
      <c r="J257" s="38">
        <f>(F257*G257)</f>
        <v>0</v>
      </c>
      <c r="K257" s="27">
        <f t="shared" ref="K257" si="92">(J257*H257)+J257</f>
        <v>0</v>
      </c>
    </row>
    <row r="258" spans="1:11">
      <c r="A258" s="2"/>
      <c r="B258" s="140" t="s">
        <v>11</v>
      </c>
      <c r="C258" s="141"/>
      <c r="D258" s="142"/>
      <c r="E258" s="97"/>
      <c r="F258" s="2"/>
      <c r="G258" s="2"/>
      <c r="H258" s="2"/>
      <c r="I258" s="2"/>
      <c r="J258" s="32">
        <f>SUM(J257)</f>
        <v>0</v>
      </c>
      <c r="K258" s="32">
        <f>SUM(K257)</f>
        <v>0</v>
      </c>
    </row>
    <row r="259" spans="1:11">
      <c r="A259" s="164" t="s">
        <v>290</v>
      </c>
      <c r="B259" s="165"/>
      <c r="C259" s="165"/>
      <c r="D259" s="165"/>
      <c r="E259" s="165"/>
      <c r="F259" s="165"/>
      <c r="G259" s="165"/>
      <c r="H259" s="165"/>
      <c r="I259" s="165"/>
      <c r="J259" s="165"/>
      <c r="K259" s="165"/>
    </row>
    <row r="260" spans="1:11" ht="38.25">
      <c r="A260" s="41">
        <v>1</v>
      </c>
      <c r="B260" s="42" t="s">
        <v>189</v>
      </c>
      <c r="C260" s="41" t="s">
        <v>17</v>
      </c>
      <c r="D260" s="41" t="s">
        <v>17</v>
      </c>
      <c r="E260" s="41"/>
      <c r="F260" s="41">
        <v>1</v>
      </c>
      <c r="G260" s="43"/>
      <c r="H260" s="44">
        <v>0.23</v>
      </c>
      <c r="I260" s="27">
        <f t="shared" ref="I260:I261" si="93">(G260*1.23)</f>
        <v>0</v>
      </c>
      <c r="J260" s="27">
        <f>(F260*G260)</f>
        <v>0</v>
      </c>
      <c r="K260" s="27">
        <f t="shared" ref="K260:K261" si="94">(J260*H260)+J260</f>
        <v>0</v>
      </c>
    </row>
    <row r="261" spans="1:11" ht="38.25">
      <c r="A261" s="29">
        <v>2</v>
      </c>
      <c r="B261" s="30" t="s">
        <v>190</v>
      </c>
      <c r="C261" s="29" t="s">
        <v>83</v>
      </c>
      <c r="D261" s="29" t="s">
        <v>83</v>
      </c>
      <c r="E261" s="29"/>
      <c r="F261" s="29">
        <v>1</v>
      </c>
      <c r="G261" s="31"/>
      <c r="H261" s="40">
        <v>0.23</v>
      </c>
      <c r="I261" s="27">
        <f t="shared" si="93"/>
        <v>0</v>
      </c>
      <c r="J261" s="27">
        <f>(F261*G261)</f>
        <v>0</v>
      </c>
      <c r="K261" s="27">
        <f t="shared" si="94"/>
        <v>0</v>
      </c>
    </row>
    <row r="262" spans="1:11">
      <c r="A262" s="143" t="s">
        <v>11</v>
      </c>
      <c r="B262" s="143"/>
      <c r="C262" s="143"/>
      <c r="D262" s="143"/>
      <c r="E262" s="143"/>
      <c r="F262" s="143"/>
      <c r="G262" s="143"/>
      <c r="H262" s="143"/>
      <c r="I262" s="143"/>
      <c r="J262" s="32">
        <f>SUM(J260:J261)</f>
        <v>0</v>
      </c>
      <c r="K262" s="32">
        <f>SUM(K260:K261)</f>
        <v>0</v>
      </c>
    </row>
    <row r="263" spans="1:11">
      <c r="A263" s="164" t="s">
        <v>291</v>
      </c>
      <c r="B263" s="165"/>
      <c r="C263" s="165"/>
      <c r="D263" s="165"/>
      <c r="E263" s="165"/>
      <c r="F263" s="165"/>
      <c r="G263" s="165"/>
      <c r="H263" s="165"/>
      <c r="I263" s="165"/>
      <c r="J263" s="165"/>
      <c r="K263" s="165"/>
    </row>
    <row r="264" spans="1:11" ht="38.25">
      <c r="A264" s="29">
        <v>1</v>
      </c>
      <c r="B264" s="30" t="s">
        <v>191</v>
      </c>
      <c r="C264" s="29" t="s">
        <v>9</v>
      </c>
      <c r="D264" s="29" t="s">
        <v>9</v>
      </c>
      <c r="E264" s="29"/>
      <c r="F264" s="29">
        <v>20</v>
      </c>
      <c r="G264" s="31"/>
      <c r="H264" s="40">
        <v>0.23</v>
      </c>
      <c r="I264" s="27">
        <f t="shared" ref="I264" si="95">(G264*1.23)</f>
        <v>0</v>
      </c>
      <c r="J264" s="38">
        <f>(F264*G264)</f>
        <v>0</v>
      </c>
      <c r="K264" s="27">
        <f t="shared" ref="K264" si="96">(J264*H264)+J264</f>
        <v>0</v>
      </c>
    </row>
    <row r="265" spans="1:11">
      <c r="A265" s="143" t="s">
        <v>11</v>
      </c>
      <c r="B265" s="143"/>
      <c r="C265" s="143"/>
      <c r="D265" s="143"/>
      <c r="E265" s="143"/>
      <c r="F265" s="143"/>
      <c r="G265" s="143"/>
      <c r="H265" s="143"/>
      <c r="I265" s="143"/>
      <c r="J265" s="32">
        <f>SUM(J264:J264)</f>
        <v>0</v>
      </c>
      <c r="K265" s="32">
        <f>SUM(K264:K264)</f>
        <v>0</v>
      </c>
    </row>
    <row r="266" spans="1:11">
      <c r="A266" s="164" t="s">
        <v>294</v>
      </c>
      <c r="B266" s="165"/>
      <c r="C266" s="165"/>
      <c r="D266" s="165"/>
      <c r="E266" s="165"/>
      <c r="F266" s="165"/>
      <c r="G266" s="165"/>
      <c r="H266" s="165"/>
      <c r="I266" s="165"/>
      <c r="J266" s="165"/>
      <c r="K266" s="165"/>
    </row>
    <row r="267" spans="1:11" ht="25.5">
      <c r="A267" s="29">
        <v>1</v>
      </c>
      <c r="B267" s="30" t="s">
        <v>192</v>
      </c>
      <c r="C267" s="29" t="s">
        <v>9</v>
      </c>
      <c r="D267" s="29" t="s">
        <v>9</v>
      </c>
      <c r="E267" s="29"/>
      <c r="F267" s="29">
        <v>4000</v>
      </c>
      <c r="G267" s="31"/>
      <c r="H267" s="40">
        <v>0.23</v>
      </c>
      <c r="I267" s="27">
        <f t="shared" ref="I267" si="97">(G267*1.23)</f>
        <v>0</v>
      </c>
      <c r="J267" s="38">
        <f>(F267*G267)</f>
        <v>0</v>
      </c>
      <c r="K267" s="27">
        <f t="shared" ref="K267" si="98">(J267*H267)+J267</f>
        <v>0</v>
      </c>
    </row>
    <row r="268" spans="1:11">
      <c r="A268" s="143" t="s">
        <v>11</v>
      </c>
      <c r="B268" s="143"/>
      <c r="C268" s="143"/>
      <c r="D268" s="143"/>
      <c r="E268" s="143"/>
      <c r="F268" s="143"/>
      <c r="G268" s="143"/>
      <c r="H268" s="143"/>
      <c r="I268" s="143"/>
      <c r="J268" s="32">
        <f>SUM(J267:J267)</f>
        <v>0</v>
      </c>
      <c r="K268" s="32">
        <f>SUM(K267:K267)</f>
        <v>0</v>
      </c>
    </row>
    <row r="269" spans="1:11">
      <c r="A269" s="138" t="s">
        <v>292</v>
      </c>
      <c r="B269" s="138"/>
      <c r="C269" s="138"/>
      <c r="D269" s="138"/>
      <c r="E269" s="138"/>
      <c r="F269" s="138"/>
      <c r="G269" s="138"/>
      <c r="H269" s="138"/>
      <c r="I269" s="138"/>
      <c r="J269" s="90"/>
      <c r="K269" s="90"/>
    </row>
    <row r="270" spans="1:11" ht="25.5">
      <c r="A270" s="2">
        <v>1</v>
      </c>
      <c r="B270" s="94" t="s">
        <v>254</v>
      </c>
      <c r="C270" s="91" t="s">
        <v>31</v>
      </c>
      <c r="D270" s="91" t="s">
        <v>9</v>
      </c>
      <c r="E270" s="91"/>
      <c r="F270" s="91">
        <v>4000</v>
      </c>
      <c r="G270" s="98"/>
      <c r="H270" s="99">
        <v>0.23</v>
      </c>
      <c r="I270" s="100">
        <f t="shared" ref="I270:I271" si="99">(G270*1.23)</f>
        <v>0</v>
      </c>
      <c r="J270" s="98">
        <f>(F270*G270)</f>
        <v>0</v>
      </c>
      <c r="K270" s="38">
        <f t="shared" ref="K270:K271" si="100">(J270*H270)+J270</f>
        <v>0</v>
      </c>
    </row>
    <row r="271" spans="1:11" ht="38.25">
      <c r="A271" s="25">
        <v>2</v>
      </c>
      <c r="B271" s="101" t="s">
        <v>193</v>
      </c>
      <c r="C271" s="102" t="s">
        <v>31</v>
      </c>
      <c r="D271" s="102" t="s">
        <v>9</v>
      </c>
      <c r="E271" s="102"/>
      <c r="F271" s="102">
        <v>3500</v>
      </c>
      <c r="G271" s="103"/>
      <c r="H271" s="104">
        <v>0.23</v>
      </c>
      <c r="I271" s="105">
        <f t="shared" si="99"/>
        <v>0</v>
      </c>
      <c r="J271" s="98">
        <f>(F271*G271)</f>
        <v>0</v>
      </c>
      <c r="K271" s="27">
        <f t="shared" si="100"/>
        <v>0</v>
      </c>
    </row>
    <row r="272" spans="1:11">
      <c r="A272" s="146" t="s">
        <v>11</v>
      </c>
      <c r="B272" s="146"/>
      <c r="C272" s="146"/>
      <c r="D272" s="146"/>
      <c r="E272" s="146"/>
      <c r="F272" s="146"/>
      <c r="G272" s="146"/>
      <c r="H272" s="146"/>
      <c r="I272" s="146"/>
      <c r="J272" s="106">
        <f>SUM(J270,J271)</f>
        <v>0</v>
      </c>
      <c r="K272" s="106">
        <f>SUM(K270,K271)</f>
        <v>0</v>
      </c>
    </row>
    <row r="273" spans="1:11">
      <c r="A273" s="138" t="s">
        <v>293</v>
      </c>
      <c r="B273" s="138"/>
      <c r="C273" s="138"/>
      <c r="D273" s="138"/>
      <c r="E273" s="138"/>
      <c r="F273" s="138"/>
      <c r="G273" s="138"/>
      <c r="H273" s="138"/>
      <c r="I273" s="138"/>
      <c r="J273" s="138"/>
      <c r="K273" s="138"/>
    </row>
    <row r="274" spans="1:11" ht="64.5" thickBot="1">
      <c r="A274" s="25">
        <v>1</v>
      </c>
      <c r="B274" s="16" t="s">
        <v>194</v>
      </c>
      <c r="C274" s="2" t="s">
        <v>31</v>
      </c>
      <c r="D274" s="52" t="s">
        <v>195</v>
      </c>
      <c r="E274" s="52"/>
      <c r="F274" s="2">
        <v>400</v>
      </c>
      <c r="G274" s="7"/>
      <c r="H274" s="17">
        <v>0.23</v>
      </c>
      <c r="I274" s="38">
        <f t="shared" ref="I274" si="101">(G274*1.23)</f>
        <v>0</v>
      </c>
      <c r="J274" s="38">
        <f>(F274*G274)</f>
        <v>0</v>
      </c>
      <c r="K274" s="38">
        <f t="shared" ref="K274" si="102">(J274*H274)+J274</f>
        <v>0</v>
      </c>
    </row>
    <row r="275" spans="1:11">
      <c r="A275" s="107" t="s">
        <v>196</v>
      </c>
      <c r="B275" s="18"/>
      <c r="C275" s="108"/>
      <c r="D275" s="108"/>
      <c r="E275" s="108"/>
      <c r="F275" s="108"/>
      <c r="G275" s="109"/>
      <c r="H275" s="108"/>
      <c r="I275" s="109"/>
      <c r="J275" s="109"/>
      <c r="K275" s="109"/>
    </row>
    <row r="276" spans="1:11" ht="38.25">
      <c r="A276" s="110" t="s">
        <v>197</v>
      </c>
      <c r="B276" s="19" t="s">
        <v>198</v>
      </c>
      <c r="C276" s="108"/>
      <c r="D276" s="108"/>
      <c r="E276" s="108"/>
      <c r="F276" s="108"/>
      <c r="G276" s="109"/>
      <c r="H276" s="108"/>
      <c r="I276" s="109"/>
      <c r="J276" s="109"/>
      <c r="K276" s="109"/>
    </row>
    <row r="277" spans="1:11">
      <c r="A277" s="110" t="s">
        <v>199</v>
      </c>
      <c r="B277" s="20" t="s">
        <v>200</v>
      </c>
      <c r="C277" s="108"/>
      <c r="D277" s="108"/>
      <c r="E277" s="108"/>
      <c r="F277" s="108"/>
      <c r="G277" s="109"/>
      <c r="H277" s="108"/>
      <c r="I277" s="109"/>
      <c r="J277" s="109"/>
      <c r="K277" s="109"/>
    </row>
    <row r="278" spans="1:11">
      <c r="A278" s="152" t="s">
        <v>201</v>
      </c>
      <c r="B278" s="19">
        <v>18558</v>
      </c>
      <c r="C278" s="108"/>
      <c r="D278" s="108"/>
      <c r="E278" s="108"/>
      <c r="F278" s="108"/>
      <c r="G278" s="109"/>
      <c r="H278" s="108"/>
      <c r="I278" s="109"/>
      <c r="J278" s="109"/>
      <c r="K278" s="109"/>
    </row>
    <row r="279" spans="1:11">
      <c r="A279" s="152"/>
      <c r="B279" s="19" t="s">
        <v>202</v>
      </c>
      <c r="C279" s="108"/>
      <c r="D279" s="108"/>
      <c r="E279" s="108"/>
      <c r="F279" s="108"/>
      <c r="G279" s="109"/>
      <c r="H279" s="108"/>
      <c r="I279" s="109"/>
      <c r="J279" s="109"/>
      <c r="K279" s="109"/>
    </row>
    <row r="280" spans="1:11" ht="51">
      <c r="A280" s="110" t="s">
        <v>203</v>
      </c>
      <c r="B280" s="21"/>
      <c r="C280" s="108"/>
      <c r="D280" s="108"/>
      <c r="E280" s="108"/>
      <c r="F280" s="108"/>
      <c r="G280" s="109"/>
      <c r="H280" s="108"/>
      <c r="I280" s="109"/>
      <c r="J280" s="109"/>
      <c r="K280" s="109"/>
    </row>
    <row r="281" spans="1:11" ht="25.5">
      <c r="A281" s="110" t="s">
        <v>204</v>
      </c>
      <c r="B281" s="21"/>
      <c r="C281" s="108"/>
      <c r="D281" s="108"/>
      <c r="E281" s="108"/>
      <c r="F281" s="108"/>
      <c r="G281" s="109"/>
      <c r="H281" s="108"/>
      <c r="I281" s="109"/>
      <c r="J281" s="109"/>
      <c r="K281" s="109"/>
    </row>
    <row r="282" spans="1:11" ht="26.25" thickBot="1">
      <c r="A282" s="111" t="s">
        <v>205</v>
      </c>
      <c r="B282" s="22"/>
      <c r="C282" s="108"/>
      <c r="D282" s="108"/>
      <c r="E282" s="108"/>
      <c r="F282" s="108"/>
      <c r="G282" s="109"/>
      <c r="H282" s="108"/>
      <c r="I282" s="109"/>
      <c r="J282" s="109"/>
      <c r="K282" s="109"/>
    </row>
    <row r="283" spans="1:11" ht="63.75">
      <c r="A283" s="112">
        <v>2</v>
      </c>
      <c r="B283" s="153" t="s">
        <v>206</v>
      </c>
      <c r="C283" s="2" t="s">
        <v>31</v>
      </c>
      <c r="D283" s="52" t="s">
        <v>207</v>
      </c>
      <c r="E283" s="52"/>
      <c r="F283" s="2">
        <v>200</v>
      </c>
      <c r="G283" s="7"/>
      <c r="H283" s="17">
        <v>0.23</v>
      </c>
      <c r="I283" s="38">
        <f t="shared" ref="I283" si="103">(G283*1.23)</f>
        <v>0</v>
      </c>
      <c r="J283" s="38">
        <f>(F283*G283)</f>
        <v>0</v>
      </c>
      <c r="K283" s="38">
        <f t="shared" ref="K283" si="104">(J283*H283)+J283</f>
        <v>0</v>
      </c>
    </row>
    <row r="284" spans="1:11">
      <c r="A284" s="113"/>
      <c r="B284" s="154"/>
      <c r="C284" s="156"/>
      <c r="D284" s="157"/>
      <c r="E284" s="157"/>
      <c r="F284" s="157"/>
      <c r="G284" s="157"/>
      <c r="H284" s="157"/>
      <c r="I284" s="158"/>
      <c r="J284" s="114"/>
      <c r="K284" s="114"/>
    </row>
    <row r="285" spans="1:11">
      <c r="A285" s="113"/>
      <c r="B285" s="154"/>
      <c r="C285" s="113"/>
      <c r="D285" s="113"/>
      <c r="E285" s="113"/>
      <c r="F285" s="113"/>
      <c r="G285" s="114"/>
      <c r="H285" s="113"/>
      <c r="I285" s="114"/>
      <c r="J285" s="114"/>
      <c r="K285" s="114"/>
    </row>
    <row r="286" spans="1:11">
      <c r="A286" s="113"/>
      <c r="B286" s="154"/>
      <c r="C286" s="113"/>
      <c r="D286" s="113"/>
      <c r="E286" s="113"/>
      <c r="F286" s="113"/>
      <c r="G286" s="114"/>
      <c r="H286" s="113"/>
      <c r="I286" s="114"/>
      <c r="J286" s="114"/>
      <c r="K286" s="114"/>
    </row>
    <row r="287" spans="1:11">
      <c r="A287" s="113"/>
      <c r="B287" s="154"/>
      <c r="C287" s="113"/>
      <c r="D287" s="113"/>
      <c r="E287" s="113"/>
      <c r="F287" s="113"/>
      <c r="G287" s="114"/>
      <c r="H287" s="113"/>
      <c r="I287" s="114"/>
      <c r="J287" s="114"/>
      <c r="K287" s="114"/>
    </row>
    <row r="288" spans="1:11">
      <c r="A288" s="113"/>
      <c r="B288" s="154"/>
      <c r="C288" s="113"/>
      <c r="D288" s="113"/>
      <c r="E288" s="113"/>
      <c r="F288" s="113"/>
      <c r="G288" s="114"/>
      <c r="H288" s="113"/>
      <c r="I288" s="114"/>
      <c r="J288" s="114"/>
      <c r="K288" s="114"/>
    </row>
    <row r="289" spans="1:11">
      <c r="A289" s="113"/>
      <c r="B289" s="154"/>
      <c r="C289" s="113"/>
      <c r="D289" s="113"/>
      <c r="E289" s="113"/>
      <c r="F289" s="113"/>
      <c r="G289" s="114"/>
      <c r="H289" s="113"/>
      <c r="I289" s="114"/>
      <c r="J289" s="114"/>
      <c r="K289" s="114"/>
    </row>
    <row r="290" spans="1:11">
      <c r="A290" s="113"/>
      <c r="B290" s="154"/>
      <c r="C290" s="113"/>
      <c r="D290" s="113"/>
      <c r="E290" s="113"/>
      <c r="F290" s="113"/>
      <c r="G290" s="114"/>
      <c r="H290" s="113"/>
      <c r="I290" s="114"/>
      <c r="J290" s="114"/>
      <c r="K290" s="114"/>
    </row>
    <row r="291" spans="1:11">
      <c r="A291" s="113"/>
      <c r="B291" s="154"/>
      <c r="C291" s="113"/>
      <c r="D291" s="113"/>
      <c r="E291" s="113"/>
      <c r="F291" s="113"/>
      <c r="G291" s="114"/>
      <c r="H291" s="113"/>
      <c r="I291" s="114"/>
      <c r="J291" s="114"/>
      <c r="K291" s="114"/>
    </row>
    <row r="292" spans="1:11">
      <c r="A292" s="113"/>
      <c r="B292" s="154"/>
      <c r="C292" s="113"/>
      <c r="D292" s="113"/>
      <c r="E292" s="113"/>
      <c r="F292" s="113"/>
      <c r="G292" s="114"/>
      <c r="H292" s="113"/>
      <c r="I292" s="114"/>
      <c r="J292" s="114"/>
      <c r="K292" s="114"/>
    </row>
    <row r="293" spans="1:11">
      <c r="A293" s="113"/>
      <c r="B293" s="154"/>
      <c r="C293" s="113"/>
      <c r="D293" s="113"/>
      <c r="E293" s="113"/>
      <c r="F293" s="113"/>
      <c r="G293" s="114"/>
      <c r="H293" s="113"/>
      <c r="I293" s="114"/>
      <c r="J293" s="114"/>
      <c r="K293" s="114"/>
    </row>
    <row r="294" spans="1:11" ht="13.5" thickBot="1">
      <c r="A294" s="113"/>
      <c r="B294" s="155"/>
      <c r="C294" s="113"/>
      <c r="D294" s="113"/>
      <c r="E294" s="113"/>
      <c r="F294" s="113"/>
      <c r="G294" s="114"/>
      <c r="H294" s="113"/>
      <c r="I294" s="114"/>
      <c r="J294" s="114"/>
      <c r="K294" s="114"/>
    </row>
    <row r="295" spans="1:11" ht="13.5" thickBot="1">
      <c r="A295" s="113"/>
      <c r="B295" s="108"/>
      <c r="C295" s="108"/>
      <c r="D295" s="108"/>
      <c r="E295" s="108"/>
      <c r="F295" s="108"/>
      <c r="G295" s="109"/>
      <c r="H295" s="108"/>
      <c r="I295" s="109"/>
      <c r="J295" s="109"/>
      <c r="K295" s="109"/>
    </row>
    <row r="296" spans="1:11" ht="63.75">
      <c r="A296" s="2">
        <v>3</v>
      </c>
      <c r="B296" s="159" t="s">
        <v>208</v>
      </c>
      <c r="C296" s="115" t="s">
        <v>31</v>
      </c>
      <c r="D296" s="52" t="s">
        <v>195</v>
      </c>
      <c r="E296" s="52"/>
      <c r="F296" s="2">
        <v>500</v>
      </c>
      <c r="G296" s="7"/>
      <c r="H296" s="17">
        <v>0.23</v>
      </c>
      <c r="I296" s="38">
        <f t="shared" ref="I296" si="105">(G296*1.23)</f>
        <v>0</v>
      </c>
      <c r="J296" s="38">
        <f>(F296*G296)</f>
        <v>0</v>
      </c>
      <c r="K296" s="38">
        <f t="shared" ref="K296" si="106">(J296*H296)+J296</f>
        <v>0</v>
      </c>
    </row>
    <row r="297" spans="1:11">
      <c r="A297" s="113"/>
      <c r="B297" s="160"/>
      <c r="C297" s="163"/>
      <c r="D297" s="163"/>
      <c r="E297" s="163"/>
      <c r="F297" s="163"/>
      <c r="G297" s="163"/>
      <c r="H297" s="163"/>
      <c r="I297" s="163"/>
      <c r="J297" s="116"/>
      <c r="K297" s="116"/>
    </row>
    <row r="298" spans="1:11">
      <c r="A298" s="113"/>
      <c r="B298" s="161"/>
      <c r="C298" s="108"/>
      <c r="D298" s="108"/>
      <c r="E298" s="108"/>
      <c r="F298" s="108"/>
      <c r="G298" s="109"/>
      <c r="H298" s="108"/>
      <c r="I298" s="109"/>
      <c r="J298" s="109"/>
      <c r="K298" s="109"/>
    </row>
    <row r="299" spans="1:11">
      <c r="A299" s="113"/>
      <c r="B299" s="161"/>
      <c r="C299" s="108"/>
      <c r="D299" s="108"/>
      <c r="E299" s="108"/>
      <c r="F299" s="108"/>
      <c r="G299" s="109"/>
      <c r="H299" s="108"/>
      <c r="I299" s="109"/>
      <c r="J299" s="109"/>
      <c r="K299" s="109"/>
    </row>
    <row r="300" spans="1:11">
      <c r="A300" s="113"/>
      <c r="B300" s="161"/>
      <c r="C300" s="108"/>
      <c r="D300" s="108"/>
      <c r="E300" s="108"/>
      <c r="F300" s="108"/>
      <c r="G300" s="109"/>
      <c r="H300" s="108"/>
      <c r="I300" s="109"/>
      <c r="J300" s="109"/>
      <c r="K300" s="109"/>
    </row>
    <row r="301" spans="1:11">
      <c r="A301" s="113"/>
      <c r="B301" s="161"/>
      <c r="C301" s="108"/>
      <c r="D301" s="108"/>
      <c r="E301" s="108"/>
      <c r="F301" s="108"/>
      <c r="G301" s="109"/>
      <c r="H301" s="108"/>
      <c r="I301" s="109"/>
      <c r="J301" s="109"/>
      <c r="K301" s="109"/>
    </row>
    <row r="302" spans="1:11">
      <c r="A302" s="113"/>
      <c r="B302" s="161"/>
      <c r="C302" s="108"/>
      <c r="D302" s="108"/>
      <c r="E302" s="108"/>
      <c r="F302" s="108"/>
      <c r="G302" s="109"/>
      <c r="H302" s="108"/>
      <c r="I302" s="109"/>
      <c r="J302" s="109"/>
      <c r="K302" s="109"/>
    </row>
    <row r="303" spans="1:11">
      <c r="A303" s="113"/>
      <c r="B303" s="161"/>
      <c r="C303" s="108"/>
      <c r="D303" s="108"/>
      <c r="E303" s="108"/>
      <c r="F303" s="108"/>
      <c r="G303" s="109"/>
      <c r="H303" s="108"/>
      <c r="I303" s="109"/>
      <c r="J303" s="109"/>
      <c r="K303" s="109"/>
    </row>
    <row r="304" spans="1:11">
      <c r="A304" s="113"/>
      <c r="B304" s="161"/>
      <c r="C304" s="108"/>
      <c r="D304" s="108"/>
      <c r="E304" s="108"/>
      <c r="F304" s="108"/>
      <c r="G304" s="109"/>
      <c r="H304" s="108"/>
      <c r="I304" s="109"/>
      <c r="J304" s="109"/>
      <c r="K304" s="109"/>
    </row>
    <row r="305" spans="1:11">
      <c r="A305" s="113"/>
      <c r="B305" s="161"/>
      <c r="C305" s="108"/>
      <c r="D305" s="108"/>
      <c r="E305" s="108"/>
      <c r="F305" s="108"/>
      <c r="G305" s="109"/>
      <c r="H305" s="108"/>
      <c r="I305" s="109"/>
      <c r="J305" s="109"/>
      <c r="K305" s="109"/>
    </row>
    <row r="306" spans="1:11" ht="13.5" thickBot="1">
      <c r="A306" s="113"/>
      <c r="B306" s="162"/>
      <c r="C306" s="108"/>
      <c r="D306" s="108"/>
      <c r="E306" s="108"/>
      <c r="F306" s="108"/>
      <c r="G306" s="109"/>
      <c r="H306" s="108"/>
      <c r="I306" s="109"/>
      <c r="J306" s="109"/>
      <c r="K306" s="109"/>
    </row>
    <row r="307" spans="1:11" ht="63.75">
      <c r="A307" s="25">
        <v>4</v>
      </c>
      <c r="B307" s="117" t="s">
        <v>209</v>
      </c>
      <c r="C307" s="25" t="s">
        <v>31</v>
      </c>
      <c r="D307" s="83" t="s">
        <v>195</v>
      </c>
      <c r="E307" s="83"/>
      <c r="F307" s="25">
        <v>100</v>
      </c>
      <c r="G307" s="7"/>
      <c r="H307" s="17">
        <v>0.23</v>
      </c>
      <c r="I307" s="27">
        <f t="shared" ref="I307:I309" si="107">(G307*1.23)</f>
        <v>0</v>
      </c>
      <c r="J307" s="38">
        <f>(F307*G307)</f>
        <v>0</v>
      </c>
      <c r="K307" s="38">
        <f t="shared" ref="K307:K309" si="108">(J307*H307)+J307</f>
        <v>0</v>
      </c>
    </row>
    <row r="308" spans="1:11" ht="63.75">
      <c r="A308" s="2">
        <v>5</v>
      </c>
      <c r="B308" s="39" t="s">
        <v>210</v>
      </c>
      <c r="C308" s="25" t="s">
        <v>31</v>
      </c>
      <c r="D308" s="83" t="s">
        <v>195</v>
      </c>
      <c r="E308" s="83"/>
      <c r="F308" s="25">
        <v>100</v>
      </c>
      <c r="G308" s="7"/>
      <c r="H308" s="17">
        <v>0.23</v>
      </c>
      <c r="I308" s="27">
        <f t="shared" si="107"/>
        <v>0</v>
      </c>
      <c r="J308" s="38">
        <f>(F308*G308)</f>
        <v>0</v>
      </c>
      <c r="K308" s="38">
        <f t="shared" si="108"/>
        <v>0</v>
      </c>
    </row>
    <row r="309" spans="1:11">
      <c r="A309" s="2">
        <v>6</v>
      </c>
      <c r="B309" s="51" t="s">
        <v>211</v>
      </c>
      <c r="C309" s="2" t="s">
        <v>9</v>
      </c>
      <c r="D309" s="2" t="s">
        <v>9</v>
      </c>
      <c r="E309" s="2"/>
      <c r="F309" s="2">
        <v>25</v>
      </c>
      <c r="G309" s="7"/>
      <c r="H309" s="17">
        <v>0.23</v>
      </c>
      <c r="I309" s="38">
        <f t="shared" si="107"/>
        <v>0</v>
      </c>
      <c r="J309" s="38">
        <f>(F309*G309)</f>
        <v>0</v>
      </c>
      <c r="K309" s="38">
        <f t="shared" si="108"/>
        <v>0</v>
      </c>
    </row>
    <row r="310" spans="1:11">
      <c r="A310" s="147" t="s">
        <v>212</v>
      </c>
      <c r="B310" s="147"/>
      <c r="C310" s="108"/>
      <c r="D310" s="108"/>
      <c r="E310" s="108"/>
      <c r="F310" s="108"/>
      <c r="G310" s="109"/>
      <c r="H310" s="108"/>
      <c r="I310" s="109"/>
      <c r="J310" s="109"/>
      <c r="K310" s="109"/>
    </row>
    <row r="311" spans="1:11">
      <c r="A311" s="148"/>
      <c r="B311" s="148"/>
      <c r="C311" s="108"/>
      <c r="D311" s="108"/>
      <c r="E311" s="108"/>
      <c r="F311" s="108"/>
      <c r="G311" s="109"/>
      <c r="H311" s="108"/>
      <c r="I311" s="109"/>
      <c r="J311" s="109"/>
      <c r="K311" s="109"/>
    </row>
    <row r="312" spans="1:11">
      <c r="A312" s="148"/>
      <c r="B312" s="148"/>
      <c r="C312" s="108"/>
      <c r="D312" s="108"/>
      <c r="E312" s="108"/>
      <c r="F312" s="108"/>
      <c r="G312" s="109"/>
      <c r="H312" s="108"/>
      <c r="I312" s="109"/>
      <c r="J312" s="109"/>
      <c r="K312" s="109"/>
    </row>
    <row r="313" spans="1:11" ht="23.25" customHeight="1" thickBot="1">
      <c r="A313" s="148"/>
      <c r="B313" s="148"/>
      <c r="C313" s="108"/>
      <c r="D313" s="108"/>
      <c r="E313" s="108"/>
      <c r="F313" s="108"/>
      <c r="G313" s="109"/>
      <c r="H313" s="108"/>
      <c r="I313" s="109"/>
      <c r="J313" s="109"/>
      <c r="K313" s="109"/>
    </row>
    <row r="314" spans="1:11" ht="63.75">
      <c r="A314" s="25">
        <v>7</v>
      </c>
      <c r="B314" s="117" t="s">
        <v>213</v>
      </c>
      <c r="C314" s="25" t="s">
        <v>31</v>
      </c>
      <c r="D314" s="83" t="s">
        <v>195</v>
      </c>
      <c r="E314" s="83"/>
      <c r="F314" s="25">
        <v>200</v>
      </c>
      <c r="G314" s="7"/>
      <c r="H314" s="17">
        <v>0.23</v>
      </c>
      <c r="I314" s="27">
        <f t="shared" ref="I314" si="109">(G314*1.23)</f>
        <v>0</v>
      </c>
      <c r="J314" s="38">
        <f>(F314*G314)</f>
        <v>0</v>
      </c>
      <c r="K314" s="38">
        <f t="shared" ref="K314" si="110">(J314*H314)+J314</f>
        <v>0</v>
      </c>
    </row>
    <row r="315" spans="1:11">
      <c r="A315" s="149" t="s">
        <v>214</v>
      </c>
      <c r="B315" s="150" t="s">
        <v>215</v>
      </c>
      <c r="C315" s="151"/>
      <c r="D315" s="151"/>
      <c r="E315" s="151"/>
      <c r="F315" s="151"/>
      <c r="G315" s="151"/>
      <c r="H315" s="151"/>
      <c r="I315" s="151"/>
      <c r="J315" s="118"/>
      <c r="K315" s="118"/>
    </row>
    <row r="316" spans="1:11">
      <c r="A316" s="149"/>
      <c r="B316" s="149"/>
      <c r="C316" s="108"/>
      <c r="D316" s="108"/>
      <c r="E316" s="108"/>
      <c r="F316" s="108"/>
      <c r="G316" s="109"/>
      <c r="H316" s="108"/>
      <c r="I316" s="109"/>
      <c r="J316" s="109"/>
      <c r="K316" s="109"/>
    </row>
    <row r="317" spans="1:11">
      <c r="A317" s="139" t="s">
        <v>216</v>
      </c>
      <c r="B317" s="139" t="s">
        <v>217</v>
      </c>
      <c r="C317" s="108"/>
      <c r="D317" s="108"/>
      <c r="E317" s="108"/>
      <c r="F317" s="108"/>
      <c r="G317" s="109"/>
      <c r="H317" s="108"/>
      <c r="I317" s="109"/>
      <c r="J317" s="109"/>
      <c r="K317" s="109"/>
    </row>
    <row r="318" spans="1:11">
      <c r="A318" s="139"/>
      <c r="B318" s="139"/>
      <c r="C318" s="108"/>
      <c r="D318" s="108"/>
      <c r="E318" s="108"/>
      <c r="F318" s="108"/>
      <c r="G318" s="109"/>
      <c r="H318" s="108"/>
      <c r="I318" s="109"/>
      <c r="J318" s="109"/>
      <c r="K318" s="109"/>
    </row>
    <row r="319" spans="1:11">
      <c r="A319" s="139" t="s">
        <v>205</v>
      </c>
      <c r="B319" s="139"/>
      <c r="C319" s="108"/>
      <c r="D319" s="108"/>
      <c r="E319" s="108"/>
      <c r="F319" s="108"/>
      <c r="G319" s="109"/>
      <c r="H319" s="108"/>
      <c r="I319" s="109"/>
      <c r="J319" s="109"/>
      <c r="K319" s="109"/>
    </row>
    <row r="320" spans="1:11" ht="24.75" customHeight="1">
      <c r="A320" s="139"/>
      <c r="B320" s="139"/>
      <c r="C320" s="108"/>
      <c r="D320" s="108"/>
      <c r="E320" s="108"/>
      <c r="F320" s="108"/>
      <c r="G320" s="109"/>
      <c r="H320" s="108"/>
      <c r="I320" s="109"/>
      <c r="J320" s="109"/>
      <c r="K320" s="109"/>
    </row>
    <row r="321" spans="1:11">
      <c r="A321" s="140" t="s">
        <v>11</v>
      </c>
      <c r="B321" s="141"/>
      <c r="C321" s="141"/>
      <c r="D321" s="141"/>
      <c r="E321" s="141"/>
      <c r="F321" s="141"/>
      <c r="G321" s="141"/>
      <c r="H321" s="141"/>
      <c r="I321" s="142"/>
      <c r="J321" s="32">
        <f>SUM(J274,J283,J296,J307,J308,J309,J314)</f>
        <v>0</v>
      </c>
      <c r="K321" s="38">
        <f t="shared" ref="K321" si="111">(J321*H321)+J321</f>
        <v>0</v>
      </c>
    </row>
    <row r="322" spans="1:11">
      <c r="A322" s="113"/>
      <c r="B322" s="140" t="s">
        <v>218</v>
      </c>
      <c r="C322" s="141"/>
      <c r="D322" s="141"/>
      <c r="E322" s="141"/>
      <c r="F322" s="142"/>
      <c r="G322" s="38"/>
      <c r="H322" s="51"/>
      <c r="I322" s="38"/>
      <c r="J322" s="119">
        <f>SUM(J6,J15,J19,J27,J32,J39,J47,J50,J53,J57,J60,J65,J70,J77,J81,J91,J94,J108,J120,J124,J128,J131,J134,J137,J141,J149,J155,J160,J172,J183,J193,J198,J203,J206,J209,J212,J217,J222,J231,J236,J255,J258,J262,J265,J268,J272,J321)</f>
        <v>0</v>
      </c>
      <c r="K322" s="119">
        <f>SUM(K6,K15,K19,K27,K32,K39,K47,K50,K53,K57,K60,K65,K70,K77,K81,K91,K94,K108,K120,K124,K128,K131,K134,K137,K141,K149,K155,K160,K172,K183,K193,K198,K203,K206,K209,K212,K217,K222,K231,K236,K255,K258,K262,K265,K268,K272,K321)</f>
        <v>0</v>
      </c>
    </row>
    <row r="325" spans="1:11">
      <c r="H325" s="136" t="s">
        <v>307</v>
      </c>
    </row>
  </sheetData>
  <mergeCells count="107">
    <mergeCell ref="A223:K223"/>
    <mergeCell ref="A173:K173"/>
    <mergeCell ref="A135:K135"/>
    <mergeCell ref="A58:K58"/>
    <mergeCell ref="A60:I60"/>
    <mergeCell ref="A61:K61"/>
    <mergeCell ref="A81:I81"/>
    <mergeCell ref="A82:B82"/>
    <mergeCell ref="A92:K92"/>
    <mergeCell ref="A94:I94"/>
    <mergeCell ref="A95:K95"/>
    <mergeCell ref="A108:I108"/>
    <mergeCell ref="A65:I65"/>
    <mergeCell ref="A66:K66"/>
    <mergeCell ref="A70:B70"/>
    <mergeCell ref="A71:K71"/>
    <mergeCell ref="A19:I19"/>
    <mergeCell ref="A3:K3"/>
    <mergeCell ref="A6:I6"/>
    <mergeCell ref="A7:K7"/>
    <mergeCell ref="A15:I15"/>
    <mergeCell ref="A16:K16"/>
    <mergeCell ref="A53:I53"/>
    <mergeCell ref="A54:K54"/>
    <mergeCell ref="A57:I57"/>
    <mergeCell ref="A39:I39"/>
    <mergeCell ref="A40:K40"/>
    <mergeCell ref="A47:I47"/>
    <mergeCell ref="A48:K48"/>
    <mergeCell ref="A50:I50"/>
    <mergeCell ref="A51:K51"/>
    <mergeCell ref="A20:K20"/>
    <mergeCell ref="A77:I77"/>
    <mergeCell ref="A78:K78"/>
    <mergeCell ref="A128:I128"/>
    <mergeCell ref="A129:K129"/>
    <mergeCell ref="A131:I131"/>
    <mergeCell ref="A132:K132"/>
    <mergeCell ref="A134:I134"/>
    <mergeCell ref="A110:K110"/>
    <mergeCell ref="A120:H120"/>
    <mergeCell ref="A121:K121"/>
    <mergeCell ref="A124:I124"/>
    <mergeCell ref="A125:K125"/>
    <mergeCell ref="A109:K109"/>
    <mergeCell ref="A155:I155"/>
    <mergeCell ref="A156:K156"/>
    <mergeCell ref="A160:I160"/>
    <mergeCell ref="A161:K161"/>
    <mergeCell ref="A172:I172"/>
    <mergeCell ref="A137:I137"/>
    <mergeCell ref="A138:K138"/>
    <mergeCell ref="A141:I141"/>
    <mergeCell ref="A142:K142"/>
    <mergeCell ref="A149:I149"/>
    <mergeCell ref="A150:K150"/>
    <mergeCell ref="A209:I209"/>
    <mergeCell ref="A210:K210"/>
    <mergeCell ref="A212:I212"/>
    <mergeCell ref="A217:I217"/>
    <mergeCell ref="A222:I222"/>
    <mergeCell ref="A183:I183"/>
    <mergeCell ref="A184:K184"/>
    <mergeCell ref="A193:I193"/>
    <mergeCell ref="A198:I198"/>
    <mergeCell ref="A203:I203"/>
    <mergeCell ref="A206:I206"/>
    <mergeCell ref="A194:K194"/>
    <mergeCell ref="A199:K199"/>
    <mergeCell ref="A204:K204"/>
    <mergeCell ref="A207:K207"/>
    <mergeCell ref="A213:K213"/>
    <mergeCell ref="A218:K218"/>
    <mergeCell ref="A265:I265"/>
    <mergeCell ref="A266:K266"/>
    <mergeCell ref="A268:I268"/>
    <mergeCell ref="A231:I231"/>
    <mergeCell ref="A232:K232"/>
    <mergeCell ref="A236:I236"/>
    <mergeCell ref="A237:K237"/>
    <mergeCell ref="A255:I255"/>
    <mergeCell ref="A259:K259"/>
    <mergeCell ref="B258:D258"/>
    <mergeCell ref="A269:I269"/>
    <mergeCell ref="A319:A320"/>
    <mergeCell ref="B319:B320"/>
    <mergeCell ref="A321:I321"/>
    <mergeCell ref="B322:F322"/>
    <mergeCell ref="A27:I27"/>
    <mergeCell ref="A28:K28"/>
    <mergeCell ref="A32:I32"/>
    <mergeCell ref="A33:K33"/>
    <mergeCell ref="A272:I272"/>
    <mergeCell ref="A310:B313"/>
    <mergeCell ref="A315:A316"/>
    <mergeCell ref="B315:B316"/>
    <mergeCell ref="C315:I315"/>
    <mergeCell ref="A317:A318"/>
    <mergeCell ref="B317:B318"/>
    <mergeCell ref="A273:K273"/>
    <mergeCell ref="A278:A279"/>
    <mergeCell ref="B283:B294"/>
    <mergeCell ref="C284:I284"/>
    <mergeCell ref="B296:B306"/>
    <mergeCell ref="C297:I297"/>
    <mergeCell ref="A262:I262"/>
    <mergeCell ref="A263:K263"/>
  </mergeCells>
  <pageMargins left="0.7" right="0.7" top="0.75" bottom="0.75" header="0.3" footer="0.3"/>
  <pageSetup paperSize="9" scale="80" fitToHeight="0" orientation="landscape" horizontalDpi="300" verticalDpi="300" r:id="rId1"/>
  <headerFooter>
    <oddHeader>&amp;LSprawa 35/2025&amp;C&amp;"-,Pogrubiony"FORMULARZ CENOWY&amp;R&amp;"-,Pogrubiony"Załącznik 2 do SWZ</oddHeader>
    <oddFooter>&amp;C&amp;9Strona &amp;P z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10WSK Bydgoszcz</dc:creator>
  <cp:lastModifiedBy>user</cp:lastModifiedBy>
  <cp:lastPrinted>2025-04-09T07:30:00Z</cp:lastPrinted>
  <dcterms:created xsi:type="dcterms:W3CDTF">2025-02-14T10:12:52Z</dcterms:created>
  <dcterms:modified xsi:type="dcterms:W3CDTF">2025-04-09T07:30:16Z</dcterms:modified>
</cp:coreProperties>
</file>