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6440"/>
  </bookViews>
  <sheets>
    <sheet name="Arkusz1" sheetId="1" r:id="rId1"/>
  </sheet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49" i="1"/>
  <c r="I148"/>
  <c r="I145"/>
  <c r="J148" l="1"/>
  <c r="K148"/>
  <c r="I139"/>
  <c r="I29"/>
  <c r="K29" s="1"/>
  <c r="I30"/>
  <c r="K30" s="1"/>
  <c r="I28"/>
  <c r="I23"/>
  <c r="K23" s="1"/>
  <c r="I24"/>
  <c r="K24" s="1"/>
  <c r="I25"/>
  <c r="I22"/>
  <c r="I10"/>
  <c r="K10" s="1"/>
  <c r="I11"/>
  <c r="K11" s="1"/>
  <c r="I12"/>
  <c r="K12" s="1"/>
  <c r="I13"/>
  <c r="K13" s="1"/>
  <c r="I14"/>
  <c r="K14" s="1"/>
  <c r="I15"/>
  <c r="K15" s="1"/>
  <c r="I16"/>
  <c r="K16" s="1"/>
  <c r="I17"/>
  <c r="K17" s="1"/>
  <c r="I18"/>
  <c r="K18" s="1"/>
  <c r="I19"/>
  <c r="K19" s="1"/>
  <c r="I9"/>
  <c r="I87"/>
  <c r="I34"/>
  <c r="I35"/>
  <c r="I36"/>
  <c r="I37"/>
  <c r="I38"/>
  <c r="K38" s="1"/>
  <c r="I39"/>
  <c r="I40"/>
  <c r="K40" s="1"/>
  <c r="I41"/>
  <c r="K41" s="1"/>
  <c r="I42"/>
  <c r="I43"/>
  <c r="I44"/>
  <c r="I45"/>
  <c r="I46"/>
  <c r="I47"/>
  <c r="K47" s="1"/>
  <c r="I48"/>
  <c r="I49"/>
  <c r="K145"/>
  <c r="K146" s="1"/>
  <c r="J145"/>
  <c r="J146" s="1"/>
  <c r="I142"/>
  <c r="K142" s="1"/>
  <c r="K143" s="1"/>
  <c r="J142"/>
  <c r="J143" s="1"/>
  <c r="J149"/>
  <c r="K149"/>
  <c r="J96"/>
  <c r="J74"/>
  <c r="J75"/>
  <c r="J61"/>
  <c r="J62"/>
  <c r="J63"/>
  <c r="J53"/>
  <c r="J54"/>
  <c r="J55"/>
  <c r="J56"/>
  <c r="J57"/>
  <c r="J34"/>
  <c r="J35"/>
  <c r="J36"/>
  <c r="J37"/>
  <c r="J38"/>
  <c r="J39"/>
  <c r="J40"/>
  <c r="J41"/>
  <c r="J42"/>
  <c r="J43"/>
  <c r="J44"/>
  <c r="J45"/>
  <c r="J46"/>
  <c r="J47"/>
  <c r="J48"/>
  <c r="J49"/>
  <c r="J29"/>
  <c r="J30"/>
  <c r="K25"/>
  <c r="J23"/>
  <c r="J24"/>
  <c r="J25"/>
  <c r="J10"/>
  <c r="J11"/>
  <c r="J12"/>
  <c r="J13"/>
  <c r="J14"/>
  <c r="J15"/>
  <c r="J16"/>
  <c r="J17"/>
  <c r="J18"/>
  <c r="J19"/>
  <c r="I132"/>
  <c r="I133"/>
  <c r="I134"/>
  <c r="I135"/>
  <c r="I131"/>
  <c r="J127"/>
  <c r="J126"/>
  <c r="I115"/>
  <c r="K115" s="1"/>
  <c r="I127"/>
  <c r="K127" s="1"/>
  <c r="J150" l="1"/>
  <c r="K150"/>
  <c r="J115"/>
  <c r="J123"/>
  <c r="I123"/>
  <c r="K123" s="1"/>
  <c r="K49"/>
  <c r="J139"/>
  <c r="J138"/>
  <c r="K139"/>
  <c r="I138"/>
  <c r="K138" s="1"/>
  <c r="J132"/>
  <c r="J133"/>
  <c r="J134"/>
  <c r="J135"/>
  <c r="J131"/>
  <c r="K132"/>
  <c r="K133"/>
  <c r="K134"/>
  <c r="K135"/>
  <c r="K131"/>
  <c r="J128"/>
  <c r="J129" s="1"/>
  <c r="I128"/>
  <c r="K128" s="1"/>
  <c r="I126"/>
  <c r="K126" s="1"/>
  <c r="J120"/>
  <c r="J121"/>
  <c r="J122"/>
  <c r="J119"/>
  <c r="I120"/>
  <c r="K120" s="1"/>
  <c r="I121"/>
  <c r="K121" s="1"/>
  <c r="I122"/>
  <c r="K122" s="1"/>
  <c r="I119"/>
  <c r="K119" s="1"/>
  <c r="J106"/>
  <c r="J107"/>
  <c r="J108"/>
  <c r="J109"/>
  <c r="J110"/>
  <c r="J111"/>
  <c r="J112"/>
  <c r="J113"/>
  <c r="J114"/>
  <c r="J116"/>
  <c r="J105"/>
  <c r="I106"/>
  <c r="K106" s="1"/>
  <c r="I107"/>
  <c r="K107" s="1"/>
  <c r="I108"/>
  <c r="K108" s="1"/>
  <c r="I109"/>
  <c r="K109" s="1"/>
  <c r="I110"/>
  <c r="K110" s="1"/>
  <c r="I111"/>
  <c r="K111" s="1"/>
  <c r="I112"/>
  <c r="K112" s="1"/>
  <c r="I113"/>
  <c r="K113" s="1"/>
  <c r="I114"/>
  <c r="K114" s="1"/>
  <c r="I116"/>
  <c r="K116" s="1"/>
  <c r="I105"/>
  <c r="K105" s="1"/>
  <c r="J102"/>
  <c r="J103" s="1"/>
  <c r="I102"/>
  <c r="K102" s="1"/>
  <c r="K103" s="1"/>
  <c r="J99"/>
  <c r="J100" s="1"/>
  <c r="I99"/>
  <c r="K99" s="1"/>
  <c r="K100" s="1"/>
  <c r="J95"/>
  <c r="I96"/>
  <c r="K96" s="1"/>
  <c r="I95"/>
  <c r="K95" s="1"/>
  <c r="J91"/>
  <c r="J92"/>
  <c r="J90"/>
  <c r="I91"/>
  <c r="K91" s="1"/>
  <c r="I92"/>
  <c r="K92" s="1"/>
  <c r="I90"/>
  <c r="K90" s="1"/>
  <c r="K87"/>
  <c r="K88" s="1"/>
  <c r="J87"/>
  <c r="J88" s="1"/>
  <c r="J82"/>
  <c r="J83"/>
  <c r="J84"/>
  <c r="I82"/>
  <c r="K82" s="1"/>
  <c r="I83"/>
  <c r="K83" s="1"/>
  <c r="I84"/>
  <c r="K84" s="1"/>
  <c r="I81"/>
  <c r="I78"/>
  <c r="I74"/>
  <c r="K74" s="1"/>
  <c r="I75"/>
  <c r="K75" s="1"/>
  <c r="I73"/>
  <c r="I70"/>
  <c r="I67"/>
  <c r="I66"/>
  <c r="I61"/>
  <c r="K61" s="1"/>
  <c r="I62"/>
  <c r="K62" s="1"/>
  <c r="I63"/>
  <c r="K63" s="1"/>
  <c r="I60"/>
  <c r="I53"/>
  <c r="K53" s="1"/>
  <c r="I54"/>
  <c r="K54" s="1"/>
  <c r="I55"/>
  <c r="K55" s="1"/>
  <c r="I56"/>
  <c r="K56" s="1"/>
  <c r="I57"/>
  <c r="K57" s="1"/>
  <c r="I52"/>
  <c r="K34"/>
  <c r="K35"/>
  <c r="K36"/>
  <c r="K37"/>
  <c r="K39"/>
  <c r="K42"/>
  <c r="K43"/>
  <c r="K44"/>
  <c r="K45"/>
  <c r="K46"/>
  <c r="K48"/>
  <c r="I33"/>
  <c r="J117" l="1"/>
  <c r="K117"/>
  <c r="J136"/>
  <c r="K129"/>
  <c r="J124"/>
  <c r="K124"/>
  <c r="J97"/>
  <c r="J93"/>
  <c r="K97"/>
  <c r="K93"/>
  <c r="K136"/>
  <c r="K140" l="1"/>
  <c r="J140"/>
  <c r="K81" l="1"/>
  <c r="K85" s="1"/>
  <c r="J81"/>
  <c r="J85" s="1"/>
  <c r="K78"/>
  <c r="K79" s="1"/>
  <c r="J78"/>
  <c r="J79" s="1"/>
  <c r="K73"/>
  <c r="J73"/>
  <c r="K70"/>
  <c r="K71" s="1"/>
  <c r="J70"/>
  <c r="J71" s="1"/>
  <c r="K67"/>
  <c r="J67"/>
  <c r="K66"/>
  <c r="J66"/>
  <c r="K60"/>
  <c r="K64" s="1"/>
  <c r="J60"/>
  <c r="J64" s="1"/>
  <c r="K52"/>
  <c r="K58" s="1"/>
  <c r="J52"/>
  <c r="J58" s="1"/>
  <c r="K33"/>
  <c r="K50" s="1"/>
  <c r="J33"/>
  <c r="J50" s="1"/>
  <c r="K28"/>
  <c r="K31" s="1"/>
  <c r="J28"/>
  <c r="J31" s="1"/>
  <c r="K22"/>
  <c r="K26" s="1"/>
  <c r="J22"/>
  <c r="J26" s="1"/>
  <c r="K9"/>
  <c r="K20" s="1"/>
  <c r="J9"/>
  <c r="J20" s="1"/>
  <c r="J76" l="1"/>
  <c r="K76"/>
  <c r="K68"/>
  <c r="J68"/>
  <c r="J151" l="1"/>
  <c r="K151"/>
</calcChain>
</file>

<file path=xl/sharedStrings.xml><?xml version="1.0" encoding="utf-8"?>
<sst xmlns="http://schemas.openxmlformats.org/spreadsheetml/2006/main" count="364" uniqueCount="157">
  <si>
    <t>LP.</t>
  </si>
  <si>
    <t>RODZAJ ŚRODKA</t>
  </si>
  <si>
    <t>opak. jedn.</t>
  </si>
  <si>
    <t>j.m.</t>
  </si>
  <si>
    <t>Planowana ilość środka w dost. rocznej</t>
  </si>
  <si>
    <t>Cena netto           ( jedn.)</t>
  </si>
  <si>
    <t>% VAT</t>
  </si>
  <si>
    <t>Cena brutto (jedn.)</t>
  </si>
  <si>
    <t>WARTOŚĆ NETTO</t>
  </si>
  <si>
    <t>WARTOŚĆ BRUTTO</t>
  </si>
  <si>
    <t>UWAGI</t>
  </si>
  <si>
    <t>szt.</t>
  </si>
  <si>
    <t xml:space="preserve">Razem </t>
  </si>
  <si>
    <t>RAZEM</t>
  </si>
  <si>
    <t>ZADANIE 14</t>
  </si>
  <si>
    <t>Fartuch bez rękawów kolor zielony, bawełna 100%, gramatura 160g/m2. Zapinany na guziki. Rozmiary wg potrzeb zamawiającego</t>
  </si>
  <si>
    <t>para</t>
  </si>
  <si>
    <t>kpl</t>
  </si>
  <si>
    <t>ZADANIE 15</t>
  </si>
  <si>
    <t>Skarpetki letnie kolor czarny do butów ( npwzór 926/MON). Rozmiary wg potrzeb zamawiajacego</t>
  </si>
  <si>
    <t>par</t>
  </si>
  <si>
    <t>Skarpetki zimowe kolor czarny do butów ( npwzór 933/MON). Rozmiary wg potrzeb zamawiającego.</t>
  </si>
  <si>
    <t>Koszulka z krótkim rękawem kolor czarny 100% bawełny 190g/m2. Rozmiar wg potrzeb zamawiającego. Koszulka z przodu musi meć logo szpitala, na plecach wyraźny napis drukowanymi literami OCHRONA. Nadruki wykonane sitodrukiem kolor biały. Rozmiary wg potrzeb zamawiajacego.</t>
  </si>
  <si>
    <t>Rękawiczki zimowe czarne, pięciopalczaste, chroni przed zimnem, elastyczny ściągacz przy nadgarstku, wykonane z akrylu (95%) i elastanu (5%). Rozmiary wg potrzeb Zamawiającego.</t>
  </si>
  <si>
    <t>ZADANIE 5</t>
  </si>
  <si>
    <t>Koszulka z krótkim rękawem kolor czarny 100% bawełny 190g/m2. Koszulka z przodu musi meć logo szpitala na klatce piersiowej po lewej stronie (kolor biały loga). Rozmiary wg potrzeb Zamawiajacego.</t>
  </si>
  <si>
    <t>Koszulka z długim rękawem kolor czarny 100% bawełny 190g/m2. Koszulka z przodu musi meć logo szpitala na klatce piersiowej po lewej stronie (kolor biały loga). Rozmiary wg potrzeb Zamawiajacego.</t>
  </si>
  <si>
    <t>Koszulka polo z długim rękawem, kolor czerwony, na klatce piersiowej po lewej stronie musi posiadać logo szpitala, 100% bawełna gramatura 220/m2, rozmiary wg potrzeb Zamawiającego</t>
  </si>
  <si>
    <t>ZADANIE 6</t>
  </si>
  <si>
    <t>Buty letnie dla pracowników warty cywilnej wg wzoru MON 926/MON</t>
  </si>
  <si>
    <t>Buty zimowe dla pracowników warty cywilnej wg wzoru MON 933/MON</t>
  </si>
  <si>
    <t xml:space="preserve">          ZADANIE 7</t>
  </si>
  <si>
    <t>Półbuty wyjściowe przeznaczone są do całorocznego użytkowania. Półbuty posiadają cholewkę typu derbowego (obłożyny naszyte na przyszwę) wykonaną ze skóry bydlęcej w kolorze czarnym. W górnym brzegu cholewki zastosowano wypełnienie pianką PU. Podszewki przyszew i obłożyn wykonano ze skóry podszewkowej bydlęcej licowej w kolorze beżowym. Podeszwa wykonana jest z kauczuku termoplastycznego (TR). W obuwiu zastosowano system sznurowania na cztery pary dziurek. System montażu klejony. Obuwie damskie i męskie. Rozmiary wg potrzeb Zamawiającego. Wzór 916B/MON (męskie) i 915/MON (damskie) lub równoważne.</t>
  </si>
  <si>
    <t xml:space="preserve">          ZADANIE 8</t>
  </si>
  <si>
    <t>ZADANIE 9</t>
  </si>
  <si>
    <t>Nauszniki przeciwhałasowe, chronią przed hałasem także dźwięków o niskich częstotliwościach, łatwo dopasowują się do kształtu głowy, regulacja dopasowania na ruchomych przegubach.</t>
  </si>
  <si>
    <t>Kask ochronny, atestowany, wykonany z materiału HDPE, posiada regulację obwodu pasa głównego w zakresie od 54 do 61 cm, chroni przed urazami, spadającymi przedmiotami, nadający się do użytku przy instalacjach elektrycznych, z krótkim daszkiem, odporny na temperatury od -30 do +50C.</t>
  </si>
  <si>
    <t xml:space="preserve">          ZADANIE 11</t>
  </si>
  <si>
    <t xml:space="preserve">Obuwie operacyjne oznaczone znakiem CE do dezynfekcji w temp.min. 90C i sterylizacji 121-134C. Rozmiary i kolory wg potrzeb Zamawiającego. </t>
  </si>
  <si>
    <t>Klapki dla personelu medycznego damskie wykonującego pracę stojaco-chodzacą. Buty muszą mieć podeszwę antypoślizgową. Cholewka i wkładka wykonana z naturalnej skóry. Klapki z zamknietymi palcami, dziurkami i paskiem. Cholewka wykonana z naturalnej skóry z powłakami umożliwiajacymi ich dezynfekcję oraz łatwe utrzymanie czystości (środki myjaco-dezynfekcyjne). Klapki zgodne z normą PN-EN 20347.Kolor biały.  Rozmiary wg potrzeb zamawiajacego.</t>
  </si>
  <si>
    <t>Klapki dla personelu medycznego damskie wykonującego pracę stojaco-chodzacą. Buty muszą mieć podeszwę antypoślizgową. Cholewka i wkładka wykonana z naturalnej skóry. Klapki z otkrytymi palcami i dwoma paskami. Cholewka wykonana z naturalnej skóry z powłakami umożliwiajacymi ich dezynfekcję oraz łatwe utrzymanie czystości (środki myjaco-dezynfekcyjne). Klapki zgodne z normą PN-EN 20347.Kolor biały.  Rozmiary wg potrzeb zamawiajacego.</t>
  </si>
  <si>
    <t>Klapki dla personelu medycznego męskie  wykonującego pracę stojaco-chodzacą. Buty muszą mieć podeszwę antypoślizgową. Cholewka i wkładka wykonana z naturalnej skóry. Klapki z zamkniętymi palcami i paskiem. Cholewka wykonana z naturalnej skóry z powłakami umożliwiajacymi ich dezynfekcję oraz łatwe utrzymanie czystości (środki myjaco-dezynfekcyjne). Klapki zgodne z normą PN-EN 20347.Kolor biały.  Rozmiary wg potrzeb zamawiajacego.</t>
  </si>
  <si>
    <t>ZADANIE 13</t>
  </si>
  <si>
    <t>Drewniaki dla personelu medycznego damskie i męskie  wykonującego pracę stojaco-chodzacą. Buty muszą mieć podeszwę antypoślizgową. Cholewka z dziurkami wykonana z naturalnej skóry z powłakami umożliwiajacymi ich dezynfekcję oraz łatwe utrzymanie czystości (środki myjaco-dezynfekcyjne).Drewniaki na spodach dwuwarstwowych drewno-tworzywo PU z podeszwą antypoślizgową. Drewniaki zgodne z normą PN-EN 20347.Kolor biały.  Rozmiary wg potrzeb zamawiajacego.</t>
  </si>
  <si>
    <t>Kamizelka ostrzegawcza kolor żółty z paskami odblaskowymi, zapinana na zamek, z tyłu napis kolor czarny OBSŁUGA PARKING, rozmiary wg potrzeb Zamawiającego.</t>
  </si>
  <si>
    <t xml:space="preserve">          ZADANIE 16</t>
  </si>
  <si>
    <t xml:space="preserve">Rękawice ze skóry koziej, ochronne, wykonane z koziej skóry licowej, część zewnętrzna wykonana z materiału bawełny dzianej, część chwytna ze skóry licowej, elastyczny ściągacz zapinany na rzep, rękawica dopasowuje się do dłoni, kciuk i palec wskazujący ze skóry, rozmiary wg potrzeb Zamawiającego. </t>
  </si>
  <si>
    <t xml:space="preserve">Rękawice antyprzecięciowe, dopasowujące się do dłoni, ściągacz dziany i elastyczny przyjemny w dotyku oraz dopasowujący się do kształtu nadgarstka, wysoka przyczepność i pewny chwyt również w środowisku mokrym, gwarantuje wysoką manualność, pełna ochrona dłoni, materiał antyprzecięciowy gwarantuje odporność na działanie czynników zewnętrznych (także temperatury), rozmiary wg potrzeb Zamawiającego. </t>
  </si>
  <si>
    <t>Rękawica dziana nitrylowa, zapewnia wysoką odporność na przetarcia, doskonała wentylacja, wolna od toksycznych składników wkładka, szeroki mankiet, idealnie dopasowuje się do dłoni, wysoka przyczepność, dobra chwytność, odporna na ścieranie, rozmiary wg potrzeb Zamawiającego.</t>
  </si>
  <si>
    <t>Rękawice ochronne wykonane z dzianiny, powlekane bardzo wytrzymałą gumą o porowatej strukturze dzięki czemu zachowują świetną przyczepność i nie tracą swojej elastyczności, trudnościeralne i odporne na zuzycie, odporne na rozdarcie i pęknięcia, rozmiary wg potrzeb Zamawiającego.</t>
  </si>
  <si>
    <t>Rękawice ochronne, ocieplane, wykoanane ze skóry bydlęcej, wzmacniane wkładką, świetna izolacja cieplna, całodłonicowe, część chwytna rękawicy wykonana z jednego kawałka skóry dzięki czemu jest bardziej wytrzymała i odporna na przetarcia, rozmiary wg potrzeb Zamawiającego.</t>
  </si>
  <si>
    <t>Rękawice spawalnicze wykonane ze skóry bydlęcej, odporne na gorąco, całoskórzany mankiet wykonany ze skóry dwoinowej siegający do połowy przedramienia chroniąc przed przemiękaniem oraz zabezpieczając nadgarstek przed urazami, na końcówkach i kostkach palców wzmocnienia ze skóry bydlęcej dwoinowej, co zwiększa wytrzymałość rękawicy, na części chwytnej dodatkowo miękka gąbeczka zwiększająca komfort pracy, rozmiary wg potrzeb Zamawiającego.</t>
  </si>
  <si>
    <t>Rękawice bawełniane nakrapiane z dzianiny będącej mieszanką bawełny i poliestru, zakończone ściągaczem, nadające się do prac manualnych, rozmiary wg potrzeb Zamawiającego.</t>
  </si>
  <si>
    <t>Rękawice ochronne bawełniane, zakończone ściągaczem, dobrze przepuszczające powietrze, dobrze dopasowują się do dłoni, nie elktryzują się, bardzo dobra chwytność, przeznaczone do prac manualnych, rozmiary wg potrzeb Zamawiającego.</t>
  </si>
  <si>
    <t>Rękawica ochronna, odporna na temperaturę do 250 C, z długim mankietem, oburęczna, rozmiary wg potrzeb Zamawiającego.</t>
  </si>
  <si>
    <t>Fartuch wodoodporny wykonany z dzianiny poliestrowej powleczonej polichlorkiem winylu, materiał odporny na działanie wody, tłuszczów, środków dezynfekujących oraz na uszkodzenia mechaniczne, gramatura materiału:350 gram/m², grubość materiału:0,50 mm, kolor pomarańczowy, rozmiar wg potrzeb Zamawiającego</t>
  </si>
  <si>
    <t>Zapaska mini kolor bordowy, zapaska posiada czarne troczki oraz praktyczną kieszeń. Długość 373 mm</t>
  </si>
  <si>
    <t>Rękawice kuchenne, domowe łapki, rozmiar wg potrzeb Zamawiającego</t>
  </si>
  <si>
    <t>Czepek kuchenny, daszek z przodu, siatka na głowie, niejednorazowy,65% z poliesteru oraz 35% bawełny o gramaturze 200 g/m2, siateczka wykonana w 100% z poliestru o gramaturze 60 g/m2, przedłużany siateczkowy tył zabezpiecza włosy przed przedostaniem się na zewnątrz
- przepuszcza powietrze, dzięki czemu skóra głowy "oddycha", kolor biały</t>
  </si>
  <si>
    <t>ZADANIE 18</t>
  </si>
  <si>
    <t xml:space="preserve">          ZADANIE 19</t>
  </si>
  <si>
    <t xml:space="preserve">Buty robocze zimowe, wykonane ze skóry z podeszwą antyposlizgową, olejoodporna  z metalowymi noskami, kolor czarny. Buty sięgają za kostkę, ocieplane kożuszkiem, </t>
  </si>
  <si>
    <t xml:space="preserve">          ZADANIE 20</t>
  </si>
  <si>
    <t>Kombinezon olejoodporny, wodoodporny oraz chemoodporny, odporny na oleje, ciecze zaoolejone, wodę, brud, chroni przed działaniem substancji chemicznych. Posiada kaptur, elastyczny ściągacz w pasie na rękawach i nogawkach, kolor czarny.</t>
  </si>
  <si>
    <t>Okulary spawalnicze, lekkie, wytrzymałe okulary, które zapewniają ochronę wzroku przed promieniowaniem IR, UV oraz uderzeniami i refleksami świetlnymi, światłem widzianym podczas spawania. Zgodne z normą EN166.</t>
  </si>
  <si>
    <t>Okulary ochronne o uniwersalnym kształcie nakładki na nos, ramiona w kształcie "łopatek" zapewniające stabilność, szerokie łaczenie szkieł i ramion zapewniające szczelną ochronę, powłoka chroniąca przed zarysowaniem, ochrona przed parowaniem okularów, lekkie, posiadają regulację w długości ramion. Zgodne z normą EN166.</t>
  </si>
  <si>
    <t>Fartuch spawalniczy, ochronny, skórzany, przedni, zakładany na szyję, ze skóry bydlęcej dwoinowej, chroni przed uderzeniami gorąca, iskrami oraz urazami mechanicznymi. Miękki, solidny, posiada paski zapinane na plastikowe klamry z możliwością regulacji długości. Wygodny podczas użytkowania. Zgodny z normą EN11611 oraz EN13688. Rozmiary wg potrzeb Zamawiającego.</t>
  </si>
  <si>
    <t>Fartuch drelichowy - 100% bawełny o gramaturze min. 240g/m2. Zapinany na guziki, długi rękaw, dwie kieszenie boczne i jedna na piersi. Spełnia normę EN-ISO-13688. Kolor i rozmiar wg potrzeb Zamawiającego.</t>
  </si>
  <si>
    <t>Rękawice antyzakłuciowe, chronią przed przekłuciem skóry w trakcie wykonywania czynności, w którym występuje kontakt ze strzykawką, igłą, szkłem, żeletką czy ostrzem. Powłowa antyzakłuciowa znajduje się od strony chwytnej dłoni. Dopasowuje się do kształtu dłoni, dłoń się nie poci, możliwośc stosowania ich jako wkłądu pod wszelkie rękawice dostępne na rynku. Rękawice wzmocnione między kciukiem a palcem wskazującym. Rękawice zgodne z normą EN 388:2016. Rozmiar wg potrzeb Zamawiającego.</t>
  </si>
  <si>
    <t>Rękawice kwasoochronne, dedykowane do pracy z substancjami chemicznymi, zapewniają ochronę chemiczną zgodne z normą EN374, szczelne, wodoodporne, odporne na kwasy, zasady, substancje żrące, oleje, smary, odporne mechanicznie na ścieranie, długi mankiet chroni i zabezpiecza przedramię (min. 350 mm). Rękawice zgodne z normą EN388 i EN374. Rozmiary wg potrzeb Zamawiającego.</t>
  </si>
  <si>
    <t>Obuwie olejoodporne z oddychającą wyściółką i cholewką typu softschell, posiadają podeszwę PU/PU o podwójnej gęstości jest antyelektrostatyczna, olejoodporna i antypoślizgowa, posiada metalowe noski, które chronią przed urazami, nie przewodzi ani zimna ani ciepła. Zgodne z normą EN13832 i EN ISO 20345 SRC.</t>
  </si>
  <si>
    <t>Kalosze damskie, dedykowane do przemysłu spożywczego, wysokośc kalosza ok.. 25 cm, wierzch oraz spód wykoanny z PCV modyfikowanego kauczukiem nitrylowym, kwasoługoodporne, olejoodporne i odporne chemiczne, podeszwa urzeźbiona, antyposlizgowa, spełnia normy EN 20347, EN 20344, PN-ISO 6110, kategoria OB FO SRC, stosowane w przemyśle chemicznym, spożywczym, lecznictwie, laboratoriach, kolor biały, rozmiary wg potrzeb Zamawiającego.</t>
  </si>
  <si>
    <t>Kalosze męskie, dedykowane do przemysłu spożywczego, wysokośc kalosza ok.. 25 cm, wierzch oraz spód wykoanny z PCV modyfikowanego kauczukiem nitrylowym, kwasoługoodporne, olejoodporne i odporne chemiczne, podeszwa urzeźbiona, antyposlizgowa, spełnia normy EN 20347, EN 20344, PN-ISO 6110, kategoria OB FO SRC, stosowane w przemyśle chemicznym, spożywczym, lecznictwie, laboratoriach, kolor biały, rozmiary wg potrzeb Zamawiającego.</t>
  </si>
  <si>
    <t xml:space="preserve">                                    RAZEM:</t>
  </si>
  <si>
    <t>Obuwie ochronne dla przemysłu spożywczego, technologia antybakteryjna ATF, wykonane z przepuszczającej powietrze mikrofibry zapewniającej maksymalny komfort dla stóp w każdych warunkach pracy, antypoślizgowa podeszwa zabezpieczjąca przed przewróceniem się na śliskiej powierzchni, kompozytowy podnosek, gumowe oblanie, kolor biały, rozmiary wg potrzeb Zamawiającego.</t>
  </si>
  <si>
    <t>Kalosze operacyjne, krótkie, spełniające wszystkie wymagania bloku operacyjnego, dedykowane na blok operacyjny, odporne na wysoką temperaturę, zapewniają odporność na zapach, hamuje rozwój bakterii i są nietoksyczne, nadają się do sterylizacjiw min. 121C i do prania w pralce min. 90C, posiadają boczne otwory zapewniające wymianę powietrza, posiadają wkładkę profilowaną, masującą zintegrowaną z obuwiem, nie posiadają korka, są antypoślizgowe. Zgodne z normą EN ISO 20347.</t>
  </si>
  <si>
    <t>Fartuch kwasoodporny i antyelektrostatyczny o właściwościach kwaso i chemoodpornych, materiał min. 64% poliester, min. 34% bawełna, min. 2% nić antystatyczna, gramatura min. 245g/m2. Zapinany na kryte zatrzaski, podkrój szyi wykończony stójką, posiada boczne kieszenie naszywane kryte patkami, rękawy jednoczęściowe wykończone mankietami zapinane na rzepy, na rękawach naszyta taśma odblaskowa powyżej łokcia, dół fartucha wykończony obrębem. Zgodny z normą EN 1149-5:2018 oraz EN13034.</t>
  </si>
  <si>
    <t>Fartuch frontowo gumowy wykonany ze 100% PCV, zakładany na szyję z wiązaniem na paski z tyłu, gramatura min. 680g/m2, odporny na środki dezynfekujące, tłuszcze, oleje i ich pochodne, długośc min. 110 cm, zgodny z normą EN343 i EN13688.</t>
  </si>
  <si>
    <t>Peleryna przeciwdeszczowa z kapturem w kolorze czarnym z odblaskowymi napisałami OCHRONA(na plecach). Zabezpiecza przed zamoknięciem uzytkownika. Wykonana z wodoodpornej tkaniny 100% poliester o gramaturze 110 g/m2 z powłoka PU. Luźny krój nie krępuje ruchów i zapewnia wygodę. Posiada wysoka zapinaną stójkę. Profilowany kaptur z daszkiem posiada system regulacji objętości kaptura. Brzegi peleryny w miejscu zastepującym rękawy zapinane na zatrzaski w kolorze peleryny, co zabezpiecza przed podwiewaniem. Z przodu na wysokości klatki piersiowej znajduje się kieszeń zamykana na zamek. Rozmiary wg potrzeb Zamawiającego. Należy dołączyć zdjęcia.</t>
  </si>
  <si>
    <t>ZADANIE 1  Ubiór Pracownicy Warty Cywilnej</t>
  </si>
  <si>
    <t>ZADANIE 3  Ubiór Ratownicy Medyczni</t>
  </si>
  <si>
    <t>ZADANIE 4  Ubiór Konserwatorzy i Ogrodnicy</t>
  </si>
  <si>
    <t>Bielizna termiczna</t>
  </si>
  <si>
    <t>Ubiór Kierowcy Karetek</t>
  </si>
  <si>
    <t xml:space="preserve">  Obuwie Wartownicy</t>
  </si>
  <si>
    <t>Obuwie Wartownicy</t>
  </si>
  <si>
    <t>Obuwie robocze</t>
  </si>
  <si>
    <t>ZADANIE 10  Obuwie Kierowcy karetek</t>
  </si>
  <si>
    <t>Okulary ochronne, kask, nauszniki</t>
  </si>
  <si>
    <t>ZADANIE 12  Obuwie operacyjne</t>
  </si>
  <si>
    <t>Obuwie medyczne</t>
  </si>
  <si>
    <t>Kurtki</t>
  </si>
  <si>
    <t xml:space="preserve">Drewniaki   </t>
  </si>
  <si>
    <t xml:space="preserve">Kamizelka   </t>
  </si>
  <si>
    <t>ZADANIE 17   Rękawice</t>
  </si>
  <si>
    <t>Ubiór na Kuchnię</t>
  </si>
  <si>
    <t xml:space="preserve">Obuwie ochronne   </t>
  </si>
  <si>
    <t>Ubrania ochronne</t>
  </si>
  <si>
    <t xml:space="preserve">        ZADANIE 21 Obuwie Kuchnia</t>
  </si>
  <si>
    <t xml:space="preserve">        ZADANIE 22  Obuwie Kuchnia</t>
  </si>
  <si>
    <t>Peleryna przeciwdeszczowa z kapturem w kolorze zielonym z odblaskami. Zabezpiecza przed zamoknięciem uzytkownika. Wykonana z wodoodpornej tkaniny 100% poliester o gramaturze 110 g/m2 z powłoka PU. Luźny krój nie krępuje ruchów i zapewnia wygodę. Posiada wysoka zapinaną stójkę. Profilowany kaptur z daszkiem posiada system regulacji objętości kaptura. Brzegi peleryny w miejscu zastepującym rękawy zapinane na zatrzaski w kolorze peleryny, co zabezpiecza przed podwiewaniem. Z przodu na wysokości klatki piersiowej znajduje się kieszeń zamykana na zamek. Rozmiary wg potrzeb Zamawiającego. Należy dołączyć zdjęcia.</t>
  </si>
  <si>
    <t>Kamizelka bezrękawnik, pikowana kolor biały, skład min. 65% poliester, min. 35% bawełny, z podszewką, kamizelka zapinana na suwak, ściągacz na dole. Rozmiary wg potrzeb Zamawiającego.</t>
  </si>
  <si>
    <t>Ubranie operacyjne jednostronne kolor niebieski, wykonane z tkaniny 50% poliester, 50% bawełna 152-155 g/m2. Grubość przędzy wątek i osnowa Nm 40/1, gęstość przędzy wątek i osnowa 28/cm, splot 1/1. Każde ubranie musi posiadać system umożliwiający łatwe rozróżnianie rozmiaru poprzez przyporządkowanie wszywki z rozmiarem umieszczonej na karczku oraz na tylnym szwie spodni w pasie. Oznaczenie ubrań metodą termo druku, wielkość liter min. 0,6 cm kolor czarny. Napis umieszczony: bluza: kieszeń z lewej strony, spodnie: z lewej strony, z przodu pod gumką. Bluza zakładana przez głowę. Do karczka przodu doszyte są odszycia zachodzące na siebie na linii środka bluzy, tworząc dekolt w kształcie litery "V", którki rękaw w dole podwinięty i przestębnowany, dolna część przodu posiada jedną kieszeń dolną - prawą i jedną kieszeń piersiową lewą. Przekrój szyjki tyłu wykończony odszyciem. Na bocznych szwach w dole rozporki. Dół kasaka podwinięty i przestębnowany. Spodnie jednostronne, proste regulowane w obwodzie gumką oraz sznurkiem bawełnianym. Dół nogawki podwinięty i przestębnowany. Na tyle jedna kieszeń. Rozmiary wg potrzeb zamawiającego. Ubranie zgodne z normą PN-EN 13795.</t>
  </si>
  <si>
    <t>Buty dielektryczne, półbuty gumowe, chronią do 15 kV, wykonane z gumy o podwyższonej odporności elektroizolacyjnej, sięgające za kostkę kolor żółty. Rozmiary wg potrzeb Zamawiającego.</t>
  </si>
  <si>
    <t>WARTOŚĆ RAZEM</t>
  </si>
  <si>
    <t>Czapka z daszkiem typu baseball kolor granatowy. Czapka musi posiadać zapięcie regulowane za pomocą metalowej sprzączki. 100% bawełna.</t>
  </si>
  <si>
    <t>Czapka z daszkiem typu baseball kolor zielony. Czapka musi posiadać zapięcie regulowane za pomocą metalowej sprzączki. 100% bawełna.</t>
  </si>
  <si>
    <t>Czapka ocieplana kolor granatowy. Wykonana z akrylu, wywijana. Czapka musi posiadać podszewkę z mikrowłókna, która utrzymuje ciepło. Czapka musi być wiatroszczelna, wygodna w użytkowaniu. Rozmiar uniwersalny.</t>
  </si>
  <si>
    <t>Czapka ocieplana kolor zielony. Wykonana z akrylu, wywijana. Czapka musi posiadać podszewkę z mikrowłókna, która utrzymuje ciepło. Czapka musi być wiatroszczelna, wygodna w użytkowaniu. Rozmiar uniwersalny.</t>
  </si>
  <si>
    <t>Koszula flanelowa z długim rękawem, niebiesko-czarna duża krata, 100% bawełna (flanela), gramatura min. 160 g/m2 +/- 10%. Zapinana na guziki. Rozmiar wg potrzeb Zamawiającego.</t>
  </si>
  <si>
    <t>Koszula flanelowa z długim rękawem, zielono-czarną duża krata, 100% bawełna (flanela), gramatura min. 160 g/m2 +/- 10%. Zapinana na guziki. Rozmiar wg potrzeb Zamawiającego.</t>
  </si>
  <si>
    <t>Koszulka t-shirt w kolorze niebieskim, 100% bawełna, granatura min. 180g/m2 +/- 10%, bawełniany ściągacz, podwójne szwy, boki bezszwowe.</t>
  </si>
  <si>
    <t>Koszulka t-shirt w kolorze granatowym, 100% bawełna, granatura min. 180g/m2 +/- 10%, bawełniany ściągacz, podwójne szwy, boki bezszwowe.</t>
  </si>
  <si>
    <t>Koszulka t-shirt w kolorze zielonym, 100% bawełna, granatura min. 180g/m2 +/- 10%, bawełniany ściągacz, podwójne szwy, boki bezszwowe.</t>
  </si>
  <si>
    <t>Bluza robocza zapinana na kryty zamek, skład: min. 70% bawełna, min. 30% poliester, gramatura min. 250 g/m2 +/- 10%. Kolor szary z niebieskimi wstawkami. Bluza musi posiadać dwie boczne kieszenie zapinane na zamek, kieszeń na piersi po lewej stronie zapinana na zamek, dwie napiersiowe ukryte kieszenie na zamek. Bluza musi posiadać oddychającą podszewkę siatkową. Bluza nie może krępować ruchów. Rękawy zakończone regulowanymi mankietami. Bluza musi posiadać oblaski. Rozmiary wg potrzeb Zamawiającego.</t>
  </si>
  <si>
    <t>Bluza robocza zapinana na kryty zamek, skład: min. 70% bawełna, min. 30% poliester, gramatura min. 250 g/m2 +/- 10%. Kolor zielony. Bluza musi posiadać dwie boczne kieszenie zapinane na zamek, kieszeń na piersi po lewej stronie zapinana na zamek, dwie napiersiowe ukryte kieszenie na zamek. Bluza musi posiadać oddychającą podszewkę siatkową. Bluza nie może krępować ruchów. Rękawy zakończone regulowanymi mankietami. Bluza musi posiadać oblaski. Rozmiary wg potrzeb Zamawiającego.</t>
  </si>
  <si>
    <t>Buty gumowo-filcowe, kolor czarno-szary. Buty nie zsuwają się podczas pracy, chronią przed wilgocią, błotem, zimnem. Cholewka wykonana z włókniny zapewniającej ciepło, wysokośc cholewki 37cm +/- 2 cm. Kołnierz filcowy zakończony lamówką. Podeszwa dobrze urzeźbiona, antypoślizgowa. Buty dobrze wyprofilowane. Muszą spełniać normy: EN-20347 (środki ochrony indywidualnej), CI (izolacja przed zimnem), FO (odporność podeszwy na oleje, benzynę, rozpuszczalniuki organiczne).</t>
  </si>
  <si>
    <t>Spodnie bojówki dla pracowników ochrony szpitalnej (damskie i męskie). Kolor czarny. Skład: min. 65% poliester, 35% bawełna gramatura min. 285 g.m2 +/- 10%. Spodnie o luźnym fasonie, mocne. Dwie przednie kieszenie wpuszczane, dwie kieszenie na wysokości kolan z patkami zapinane na rzepy. Regulacja obwodu pasa po bokach, szerokie mocne szlufki na pasek. Rozporek zapinany na zsuwak. Rozmiary wg potrzeb Zamawiającego.</t>
  </si>
  <si>
    <t>Bluza-polar (damskie i męskie) koloru czarnego z pagonami dla pracownika ochrony szpitalnej, z tyłu napis Ochrona,po lewej stronie klatki piersiowej logo szpitala wg załącznika. Wykonana z wysokogatunkowego polaru, gramatura 360 g/m2 +/- 5%. Zapinana na zamek błyskawiczny. Skuteczna ochrona termiczna w chłodniejsze dni przy jednoczesnym wysokim poziomie oddychalności. Rękawy oraz dół zakończone elastycznymi ściągaczami. Wysoki kołnierz, który chroni szyję. Dwie kieszenie biodrowe zapinane na zamek.</t>
  </si>
  <si>
    <t>Szalokominiarka kolor czarny wykonanaz wysokiej jakości wytrzymałej bawełny (min. 95%) oraz elastanu (min. 5%). Podszewka wykonana z polaru. Szalokominiarka chroni przed zimnem i wiatrem. Płaskie szwy zwiększają komfort korzystania. Nie może się ścierać i mechacić.</t>
  </si>
  <si>
    <t xml:space="preserve">Koszulka polo z długim rękawem (damskie i męskie) koloru czarnego. Skład: min. 90% bawełna i min 10% elastan, gramatura min. 210 g/m2 +/- 5%. Z tyłu napis Ochrona, z przodu na klatce piersiowej po lewej stronie logo szpitala (załącznik). </t>
  </si>
  <si>
    <t>Pasek czarny do spodni, wykonany w 100% ze skóry naturalnej. Szerokośc paska min. 4 cm do 6cm. Długość całkowita bez klamry min 115 cm (+5 cm). Klamra metalowa, klasyczna, srebran.</t>
  </si>
  <si>
    <t>Kurtka zimowa w kolorze czarnym, ocieplana z podpinką i kapturem. Z tyłu napis Ochrona, z przodu na klatce piersiowej po lewej stronie logo szpitala (załącznik). Chroni przed wiatrem, mrozem i deszczem, nie przemaka. Posiada 4 kieszenie, z przodu na wysokości pasa zapinane na napy oraz z boku na ręce dwie. Kurtka zapinana na zamek błyskawiczny. Kurtka wykonana 100% z poliestru gramatura min. 230 g/m2 +/- 10%. Podszewka 100% polar poliestrowy gramatura min. 280g/m2 +/- 5%. Wypełnienie z waty poliestrowej gramatura min. 200 g/m2 +/- 5%, w górnej części, w dolnej o gramaturze min. 60 +/- 5%.</t>
  </si>
  <si>
    <t>Kurtka jesienna z kapturem pracownika ochrony szpitalnej z podpinka.  Kurtka z logo szpitala po lewej stronie klatki piersiowej, z tyłu napis Ochrona. Kurtka w kolorze czarnym. Chroni przed wiatrem, deszczem, nie przemaka. Wykonana w 100% z poliestru, gramatura min. 135 g/m2 +/- 10%. Posiada wentylację na plecach oraz pod pachami. Podszewka wykoanna z siatki poliestrowej odpinana. Kurtka posiada dwie kieszenie na ręce oraz dwie kieszenie na wysokości pasa zapinane na napy.</t>
  </si>
  <si>
    <t>Czapka ocieplana kolor czarny. Wykonana z akrylu, wywijana. Czapka musi posiadać podszewkę z mikrowłókna, która utrzymuje ciepło. Czapka musi być wiatroszczelna, wygodna w użytkowaniu. Rozmiar uniwersalny.</t>
  </si>
  <si>
    <t>Czapka z daszkiem typu baseball kolor czarny. Czapka musi posiadać zapięcie regulowane za pomocą metalowej sprzączki. 100% bawełna.</t>
  </si>
  <si>
    <t>Pas pracownika ochrony kolor czarny długość całkowita od 120 cm do 165 cm. Pas wyposażony w klamrę polimerową z podwójnym zabezpieczeniem chroniącym przed przypadkowym odpięciem. Posiada płynna regulację obustronną ze skutecznymi blokami regulacji. Wewnętrzna strona obszyta rzepem. Posiada wewnętrzną taśmę, dzięki której osprzęt znajdujący się na pasie nie przemieszcza się. Wykonany z solidnego materiału odpornego na przetarcia. Szerokość min. 5 cm + 10%.</t>
  </si>
  <si>
    <t>Bluza z polaru kolor czerwony lub granatowy (damskie i męskie), na klatce piersiowej z lewej strony logo szpitala wg załącznika. Z pełnym zamkiem, bocznymi kieszeniami zapinanymi na suwak, sznurek z mankietami i elastyczne mankiety. Mikropolarne wykończenie antypilinowe. Wyprofilowany krój. Skład: poliester 100%, gramatura min. 300 g/m2 +/- 10%.</t>
  </si>
  <si>
    <t>Spodnie letnie czerwono-granatowe dla kierowcy pojazdu sanitarnego, spełniające normę ZRM. Spodnie są lekkie, przewiewne. Posiadają kieszenie boczne na wysokości kolan zapinane na napy oraz dwie kieszenie wpuszczane u góry. Spodnie posiadają zapięcie na zamek metalowy oraz wszytą gumę w pasie. Kieszenie i krocze wzmocnione dodatkowymi ryglami co uniemożliwia rozerwanie tych miejsc. Skład: min. 70% bawełna, min. 30% poliester, gramatura min 180 g/m2 + 10 %. Tasmy odblaskowe 3M. Rozmiary wg potrzeb Zamawiającego.</t>
  </si>
  <si>
    <t>Spodnie zimowe czerwono-granatowe dla kierowcy pojazdu sanitarnego, spełniające normę ZRM. Posiadają kieszenie boczne na wysokości kolan zapinane na napy oraz dwie kieszenie wpuszczane u góry. Spodnie posiadają zapięcie na zamek metalowy oraz wszytą gumę w pasie. Kieszenie i krocze wzmocnione dodatkowymi ryglami co uniemożliwia rozerwanie tych miejsc. Skład: min. 70% bawełna, min. 30% poliester, gramatura min 300 g/m2 + 10 %. Spodnie ocieplane od środka co chroni przed zimnem, wiatrem.Tasmy odblaskowe 3M. Rozmiary wg potrzeb Zamawiającego.</t>
  </si>
  <si>
    <t>Kurtka przejściowa w kolorze granatowym z kapturem (damskie i męskie - okreslane przy zamówieniu). Z podpinką. Wykonana z materiału wiatroszczelnego i wodoodpornego. Kurtka z wyższym kołnierzem i regulowanym kapturem. Posiada z tyłu warstwę, która chroni przed przedostawaniem się wilgoci i zimnego powietrza. Kurtka z odblaskami. Z przodu na kltace piersiowej po lewej stronie logo szpitala (załącznik). Rozmiary wg potrzeb Zamawiającego.</t>
  </si>
  <si>
    <t>Kurtka softshell z kapturem i z podpinką polarową.Barwa fluorescencyjna czerwona zgodnie z aktualnym rozporządzeniem Ministra Zdrowia. Ciepła, oddychająca kurtka, która zatrzymuje ciepło przy ciele ale odprowadza pot na zewnątrz, Zapewnia najwyższą ochronę przed wiatrem. Od wewnętrznej strony wykończona mikropolarem, który jest pokryty warstwą anty-piling - nie mechacący się. Kurtka zapinana na zamek spiralny. Kieszeń pionowa na klatce piersiowej po prawej stronie zapinana na zamek błyskawiczny. Dwie kieszenie boczne zapinane na zamek błyskawiczny. Z przodu po lewej stronie rzep pętelka o wymiarach 12x5 cm na emblemat funkcyjny (przy składaniu zamówienia określenie emblemantu funkcyjnego). Z tyłu napis RATOWNIK MEDYCZNY lub PIELĘGNIARKA- okreslane przy zamóieniu. Z przodu na klatce piersiowej po lewej stronie logo szpitala (wg załącznika). Rozmiar wg potrzeb Zamawiającego.</t>
  </si>
  <si>
    <t>Spodnie wyjazdowe dla Ratownika Medycznego o barwie fluorescencyjnej czerwonej. Spodnie wykonane z elastycznej oddychającej membrany min. 92% poliester, min. 8% elastan. Na obu nogawkach dwa równoległe pasy odblaskowe o szerokości 5 cm dookoła nogawek. Kieszenie dwie poniżej pasa z przodu oraz jedna z tyłu na nogawkach, po zewnętrznych stronach na wysokości połowy uda skośne kieszenie zapinane na zamki. Wzmocnienie ortalionowe na kolanach przystosowane do włożenia pianki zwiększającej komfort przy klękaniu. Czarne wykończenia nogawek oraz pośladków. Na dole po zewnętrznej stronie nogawek suwak. Roziary wg potrzeb Zamawiającego.</t>
  </si>
  <si>
    <t>Buty na zewnątrz dla Ratownika Medycznego w kolorze czarnym. Wierzch butów wykonany z hydrofobowej skóry, wnętrze wyścieła membrana Crosstech, dzięki czemu buty są wodoodporne. Buty muszą oddychać, wilgoć transportować na zewnątrz dzięki czemu stopa pozostaje sucha. Muszą posiadać antypoślizgową podeszwę, która doskonale izoluje przed zimnem i ciepłem. Antyprzecięciowa wkładka w podeszwie, która chroni stopę przed zranieniem ostrymi przedmiotami. Ultralekki podnosek wykonany z tworzywa sztucznego wzmocnionego włóknem. Buty muszą posiadać system chroniący przed nadmiernym nagrzewaniem się. Antystatyczna podeszwa. Wysoka izolacja na zimno. Oddzielny zapiętek dla optymalnej amortyzacji, Ochrona przed przebiciem nie zawiera metalu. Rozmiary wg potrzeb Zamawiającego.</t>
  </si>
  <si>
    <t>ZADANIE 2 Polary, spodnie, kurtki</t>
  </si>
  <si>
    <t>8.</t>
  </si>
  <si>
    <t>9.</t>
  </si>
  <si>
    <t>10.</t>
  </si>
  <si>
    <t>11.</t>
  </si>
  <si>
    <t>Bielizna termiczna męska kolor czarny (kalesony + koszulka z długim rękawem) tkanina, z którego uszyta jest bielizna musi zapewniać duży konfort cieplny i jednocześnie dobrze odprowadzać wilgoć. Bielizna musi być miła w dotyku. Kalesony muszą posiadac praktyczny rozporek. Skład poliamid 50-79%, elasin 5-25%, lycra 5-30%. Rozmiary wg potrzeb zamawiajacego.</t>
  </si>
  <si>
    <t>Bielizna termiczna damska kolor czarny (getry + koszulka z długim rękawem)  tkanina, z którego uszyta jest bielizna musi zapewniać duży konfort cieplny i jednocześnie dobrze odprowadzać wilgoć. Bielizna musi być miła w dotyku. Skład poliamid 50-79%, elasin 5-25%, lycra 5-30%. Rozmiary wg potrzeb zamawiającego</t>
  </si>
  <si>
    <t>Kurtka softshell z kapturem i z podpinką polarową.Barwa fluorescencyjna czerwona zgodnie z aktualnym rozporządzeniem Ministra Zdrowia. Ciepła, oddychająca kurtka, która zatrzymuje ciepło przy ciele ale odprowadza pot na zewnątrz, Zapewnia najwyższą ochronę przed wiatrem. Od wewnętrznej strony wykończona mikropolarem, który jest pokryty warstwą anty-piling - nie mechacący się. Kurtka zapinana na zamek spiralny. Kieszeń pionowa na klatce piersiowej po prawej stronie zapinana na zamek błyskawiczny. Dwie kieszenie boczne zapinane na zamek błyskawiczny. Z przodu na klatce piersiowej po lewej stronie logo szpitala (wg załącznika). Rozmiar wg potrzeb Zamawiającego.</t>
  </si>
  <si>
    <t>Półbuty robocze skóra naturalna, buty muszą oddychać i zapewniać komfort. Podeszwa PU/PU chroniąca przed poślizgiem, odporna na oleje, smary, niebrudząca, antyelektrostatyczna o właściwościach ESD. Wkladka wymienna antystatyczna. Wyściółka oddychająca. Bez metalowych nosków kolor czarny. Rozmiary wg potrzeb zamawiającego.</t>
  </si>
  <si>
    <t>Buty kolor czarny, wykonane ze skóry welurowej, syntetyczna tkanina oddychająca. Podeszwa podwójnej gęstości PU/PU niebrudząca, olejoodporna, antypoślizgowa, antyelektrostatyczna o właściwościach ESD. Wyściółka oddychająca antyotarciowa. Wkładka wymienna antystatyczna. Buty bardzo lekkie, przewiewne dzięki zastosowanej perforacji. Podnosek kompozytowy bez metalowych części.</t>
  </si>
  <si>
    <t>Kurtki ocieplana z podpinką, oddychająca, wiatroodporna i nieprzemakalna. Część ramienna wzmocniona nylonem. Pikowana podszewka w górnej części ciała i na rękach. Kaptur schowany w kołnierzu. Regulowane mankiety i pas. Ukośny krój z przodu z bocznymi kieszeniami uszytymi w szwy. Kurtka w kolorze szarym z odblaskami. Z przodu na klatce piersiowej po lewej stronie logo szpitala (załącznik). Rozmiary wg potrzeb Zamawiającego.</t>
  </si>
  <si>
    <t>Kurtka wiosenno-jesienna w kolorze szarym z odblaskami. Kurtka z kapturem chowanym w kołnierzu. Regulowane mankiety i pas. Kurtka wiatroszczelna i nieprzemakalna. Z przodu na klatce piersiowej po lewej stronie logo szpitala (załącznik). Rozmiary wg potrzeb Zamawiającego.</t>
  </si>
  <si>
    <t>Półbuty robocze skóra naturalna, buty muszą oddychać, podeszwa PU/PU chroniącą przed poślizgiem, odporna na oleje, smary, antyelektrostatyczna. Wkładka wymienna, antystatyczna. Wyściółka oddychająca. Z metalowymi noskami kolor czarny. Rozmiary wg potrzeb zamawiającego.</t>
  </si>
  <si>
    <t>Ubranie monter kolor szary z niebieskimi wstawkami typ spodni na pasek. Skład: min. 65% poliester, min. 35% bawełny, gramatura min. 260 g/m2 +/- 20g/m2. Muszą posiadać mocny zwarty splot. Spodnie muszą posiadać dwie kieszene kolanowe zapinane na rzepy. Spodnie muszą posiadać uchwyt na młotek po obu stronach. Wewnętrzne kieszenie na nakolanniki, kieszenie na gwoździe, które mogą być wsunięte do wewnątrz spodni. Pasek narzędziowy znajdujący się z przodu kieszeni na gwoździe. Wygodny i praktyczny system regulacji obwodu pasa za pomocą guzików. Niska kurczliwość. Rozporek przedni zapinany na suwak. Rozmiary wg potrzeb Zamawiającego.</t>
  </si>
  <si>
    <t>Ubranie monter kolor zielonyi typ spodni ogrodniczki. Skład: min. 65% poliester, min. 35% bawełny, gramatura min. 260 g/m2 +/- 20g/m2. Muszą posiadać mocny zwarty splot. Ogrodniczki muszą być wykonane estetycznie, potrójne szwy oraz liczne solidne ryglówki wzmacniające miejsca szczególnie narażone na rozerwanie. 6 kieszeni, dodatkowa wzmocniona kieszeń na metrówkę. Dwie kieszenie kolanowe zapinane na rzep, pozwalające na zastosowanie wymiennych nakolanników. Kieszeń na klatce piersiowej.  Uchwyt na młotek po obu stronach. Kieszenie na gwoździe. Pasek narzędziowy znajdujący się z przodu kieszeni na gwoździe. Szerokie szelki ze ścisłą gumą i solidnymi klamrami. Wygodny i praktyczny system regulacji obwodu pasa z apomocą guzików. Niska kurczliwość. Rozporek przedni zapinany na suwak. Rozmiary wg potrzeb Zamawiającego.</t>
  </si>
  <si>
    <t>Ubranie monter kolor szary z niebieskimi wstawkami typ spodni ogrodniczki. Skład: min. 65% poliester, min. 35% bawełny, gramatura min. 260 g/m2 +/- 20g/m2. Muszą posiadać mocny zwarty splot. Ogrodniczki muszą być wykonane estetycznie, potrójne szwy oraz liczne solidne ryglówki wzmacniające miejsca szczególnie narażone na rozerwanie. 6 kieszeni, dodatkowa wzmocniona kieszeń na metrówkę. Dwie kieszenie kolanowe zapinane na rzep, pozwalające na zastosowanie wymiennych nakolanników. Kieszeń na klatce piersiowej. Uchwyt na młotek po obu stronach, kiszenie na gwoździe oraz pasek narzędziowy znajdujący się z przodu kieszeni na gwoździe.Szerokie szelki ze ścisłą gumą i solidnymi klamrami. Wygodny i praktyczny system regulacji obwodu pasa z apomocą guzików. Niska kurczliwość. Rozporek przedni zapinany na suwak. Rozmiary wg potrzeb Zamawiającego.</t>
  </si>
  <si>
    <t>ZADANIE 23 CZEPEK CHIRURGA</t>
  </si>
  <si>
    <t>Czepek chirurga wykonany z tkaniny elanobawełny, skład: min. 35% bawełna, 65% poliester. Pranie w temperaturze 90C kolor biały, 60C kolory. W części czołowej zanjduje się pasek chłonnej bawełny zwiększającej komfort noszenia. Czepek męski i damski - wybór określany przy zamówieniu. Czepki w kolorach biały, granatowy, ziielony - okreslany przy zamówieniu.</t>
  </si>
  <si>
    <t>ZADANIE 24 Ubrania operacyjne</t>
  </si>
  <si>
    <t>Rękawice ochronne z długim mankietem,przeznaczone do prac w niskich temperaturach min. do -50C. Rozmiary i kolory wg potrzeb Zamawiającego.</t>
  </si>
  <si>
    <t>Ubranie operacyjne kolor bordowy jednostronne wykonane z tkaniny bawełniano-poliestrowej z włóknem węglowym 150-152 g/m2 - 69% bawełny, 30% poliester, 1% włókno węglowe. Tkanina wchłaniająca płyny. Każde ubranie musi posiadać system umożliwiający łatwe rozróżnianie rozmiaru poprzez porządkowanie koloru wszywki umieszczonej na karczku oraz w szwie bocznm spodni na wysokości uda. Oznaczenie ubrań metodą termo druku, wielkość liter min. 0,6cm kolor czarny. Napis umieszczony: bluza: kieszeńz lewej strony, spodnie: z lewej strony, z przodu pod gumką. Bluza zakładana przez głowę, dekolt w kształcie litery "V", krótki rękaw, posiadająca trzy kieszenie. W dolnej części z przodu dwie kieszenie oraz jedna kieszeń z lewej strony na wysokości serca. Spodnie proste w pasie z gumą, wiązane sznurkiem puszczonym w tunelu. Rozmiary wg potrzeb zamawiającego. Ubranie zgodne z normą PN-EN 13795</t>
  </si>
  <si>
    <t>Formularz cenowy</t>
  </si>
  <si>
    <t>podpis i pieczęć Wykonawcy</t>
  </si>
</sst>
</file>

<file path=xl/styles.xml><?xml version="1.0" encoding="utf-8"?>
<styleSheet xmlns="http://schemas.openxmlformats.org/spreadsheetml/2006/main">
  <numFmts count="2">
    <numFmt numFmtId="164" formatCode="_-* #,##0.00_-;\-* #,##0.00_-;_-* &quot;-&quot;??_-;_-@_-"/>
    <numFmt numFmtId="165" formatCode="_-* #,##0\ _z_ł_-;\-* #,##0\ _z_ł_-;_-* &quot;-&quot;??\ _z_ł_-;_-@_-"/>
  </numFmts>
  <fonts count="22">
    <font>
      <sz val="11"/>
      <color theme="1"/>
      <name val="Calibri"/>
      <family val="2"/>
      <charset val="238"/>
      <scheme val="minor"/>
    </font>
    <font>
      <sz val="11"/>
      <color theme="1"/>
      <name val="Calibri"/>
      <family val="2"/>
      <charset val="238"/>
      <scheme val="minor"/>
    </font>
    <font>
      <sz val="11"/>
      <color theme="1"/>
      <name val="Arial Narrow"/>
      <family val="2"/>
      <charset val="238"/>
    </font>
    <font>
      <sz val="10"/>
      <name val="Arial CE"/>
      <charset val="238"/>
    </font>
    <font>
      <b/>
      <sz val="9"/>
      <color indexed="8"/>
      <name val="Arial Narrow"/>
      <family val="2"/>
      <charset val="238"/>
    </font>
    <font>
      <b/>
      <sz val="11"/>
      <color theme="1"/>
      <name val="Arial Narrow"/>
      <family val="2"/>
      <charset val="238"/>
    </font>
    <font>
      <b/>
      <sz val="12"/>
      <color theme="1"/>
      <name val="Arial Narrow"/>
      <family val="2"/>
      <charset val="238"/>
    </font>
    <font>
      <sz val="10"/>
      <color theme="1"/>
      <name val="Arial Narrow"/>
      <family val="2"/>
      <charset val="238"/>
    </font>
    <font>
      <b/>
      <sz val="12"/>
      <color indexed="8"/>
      <name val="Arial Narrow"/>
      <family val="2"/>
      <charset val="238"/>
    </font>
    <font>
      <sz val="12"/>
      <name val="Arial Narrow"/>
      <family val="2"/>
      <charset val="238"/>
    </font>
    <font>
      <b/>
      <sz val="11"/>
      <color theme="1"/>
      <name val="Arial"/>
      <family val="2"/>
      <charset val="238"/>
    </font>
    <font>
      <b/>
      <sz val="11"/>
      <color theme="1"/>
      <name val="Calibri"/>
      <family val="2"/>
      <charset val="238"/>
      <scheme val="minor"/>
    </font>
    <font>
      <b/>
      <sz val="10"/>
      <color indexed="8"/>
      <name val="Arial"/>
      <family val="2"/>
      <charset val="238"/>
    </font>
    <font>
      <sz val="10"/>
      <color indexed="8"/>
      <name val="Arial"/>
      <family val="2"/>
      <charset val="238"/>
    </font>
    <font>
      <sz val="11"/>
      <color indexed="8"/>
      <name val="Arial Narrow"/>
      <family val="2"/>
      <charset val="238"/>
    </font>
    <font>
      <sz val="10"/>
      <name val="Arial"/>
      <family val="2"/>
      <charset val="238"/>
    </font>
    <font>
      <b/>
      <sz val="10"/>
      <color theme="1"/>
      <name val="Arial"/>
      <family val="2"/>
      <charset val="238"/>
    </font>
    <font>
      <b/>
      <sz val="11"/>
      <color theme="1"/>
      <name val="Czcionka tekstu podstawowego"/>
      <charset val="238"/>
    </font>
    <font>
      <b/>
      <sz val="11"/>
      <color rgb="FFFF0000"/>
      <name val="Czcionka tekstu podstawowego"/>
      <charset val="238"/>
    </font>
    <font>
      <b/>
      <sz val="11"/>
      <color rgb="FFFF0000"/>
      <name val="Times New Roman"/>
      <family val="1"/>
      <charset val="238"/>
    </font>
    <font>
      <sz val="10"/>
      <color indexed="8"/>
      <name val="Arial Narrow"/>
      <family val="2"/>
      <charset val="238"/>
    </font>
    <font>
      <b/>
      <sz val="11"/>
      <color indexed="8"/>
      <name val="Arial Narrow"/>
      <family val="2"/>
      <charset val="23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7">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s>
  <cellStyleXfs count="4">
    <xf numFmtId="0" fontId="0" fillId="0" borderId="0"/>
    <xf numFmtId="164" fontId="1" fillId="0" borderId="0" applyFont="0" applyFill="0" applyBorder="0" applyAlignment="0" applyProtection="0"/>
    <xf numFmtId="0" fontId="3" fillId="0" borderId="0"/>
    <xf numFmtId="0" fontId="3" fillId="0" borderId="0"/>
  </cellStyleXfs>
  <cellXfs count="161">
    <xf numFmtId="0" fontId="0" fillId="0" borderId="0" xfId="0"/>
    <xf numFmtId="0" fontId="2" fillId="0" borderId="0" xfId="0" applyFont="1" applyAlignment="1">
      <alignment horizontal="center" vertical="center"/>
    </xf>
    <xf numFmtId="0" fontId="2" fillId="0" borderId="0" xfId="0" applyFont="1"/>
    <xf numFmtId="0" fontId="4" fillId="0" borderId="1" xfId="2" applyFont="1" applyBorder="1" applyAlignment="1">
      <alignment horizontal="center" vertical="center"/>
    </xf>
    <xf numFmtId="0" fontId="4" fillId="0" borderId="2" xfId="2" applyFont="1" applyBorder="1" applyAlignment="1">
      <alignment horizontal="center" vertical="center" wrapText="1"/>
    </xf>
    <xf numFmtId="0" fontId="4" fillId="0" borderId="3" xfId="2" applyFont="1" applyBorder="1" applyAlignment="1">
      <alignment horizontal="center" vertical="center" wrapText="1"/>
    </xf>
    <xf numFmtId="0" fontId="4" fillId="0" borderId="4" xfId="2" applyFont="1" applyBorder="1" applyAlignment="1">
      <alignment horizontal="center" vertical="center" wrapText="1"/>
    </xf>
    <xf numFmtId="0" fontId="4" fillId="0" borderId="5" xfId="2" applyFont="1" applyBorder="1" applyAlignment="1">
      <alignment horizontal="center" vertical="center"/>
    </xf>
    <xf numFmtId="0" fontId="4" fillId="0" borderId="6" xfId="2" applyFont="1" applyBorder="1" applyAlignment="1">
      <alignment horizontal="center" vertical="center"/>
    </xf>
    <xf numFmtId="0" fontId="4" fillId="0" borderId="7" xfId="2" applyFont="1" applyBorder="1" applyAlignment="1">
      <alignment horizontal="center" vertical="center"/>
    </xf>
    <xf numFmtId="0" fontId="4" fillId="0" borderId="0" xfId="2" applyFont="1" applyAlignment="1">
      <alignment horizontal="center" vertical="center"/>
    </xf>
    <xf numFmtId="0" fontId="4" fillId="0" borderId="8" xfId="2" applyFont="1" applyBorder="1" applyAlignment="1">
      <alignment horizontal="center" vertical="center"/>
    </xf>
    <xf numFmtId="0" fontId="5" fillId="0" borderId="0" xfId="0" applyFont="1" applyAlignment="1">
      <alignment horizontal="left" vertical="center"/>
    </xf>
    <xf numFmtId="0" fontId="2" fillId="0" borderId="10" xfId="0" applyFont="1" applyBorder="1"/>
    <xf numFmtId="0" fontId="2" fillId="0" borderId="10" xfId="0" applyFont="1" applyBorder="1" applyAlignment="1">
      <alignment horizontal="center" vertical="center"/>
    </xf>
    <xf numFmtId="0" fontId="2" fillId="0" borderId="10" xfId="0" applyFont="1" applyBorder="1" applyAlignment="1">
      <alignment wrapText="1"/>
    </xf>
    <xf numFmtId="0" fontId="2" fillId="0" borderId="10" xfId="0" applyFont="1" applyBorder="1" applyAlignment="1">
      <alignment horizontal="center"/>
    </xf>
    <xf numFmtId="2" fontId="2" fillId="0" borderId="10" xfId="0" applyNumberFormat="1" applyFont="1" applyBorder="1"/>
    <xf numFmtId="9" fontId="2" fillId="0" borderId="10" xfId="0" applyNumberFormat="1" applyFont="1" applyBorder="1" applyAlignment="1">
      <alignment horizontal="center"/>
    </xf>
    <xf numFmtId="0" fontId="2" fillId="0" borderId="10" xfId="0" applyFont="1" applyBorder="1" applyAlignment="1">
      <alignment vertical="center" wrapText="1"/>
    </xf>
    <xf numFmtId="2" fontId="5" fillId="0" borderId="10" xfId="0" applyNumberFormat="1" applyFont="1" applyBorder="1"/>
    <xf numFmtId="0" fontId="2" fillId="0" borderId="10" xfId="0" applyFont="1" applyBorder="1" applyAlignment="1">
      <alignment horizontal="center" wrapText="1"/>
    </xf>
    <xf numFmtId="0" fontId="2" fillId="0" borderId="10" xfId="0" applyFont="1" applyBorder="1" applyAlignment="1">
      <alignment horizontal="left" vertical="center" wrapText="1"/>
    </xf>
    <xf numFmtId="0" fontId="2" fillId="2" borderId="10" xfId="0" applyFont="1" applyFill="1" applyBorder="1" applyAlignment="1">
      <alignment vertical="center" wrapText="1"/>
    </xf>
    <xf numFmtId="0" fontId="5" fillId="0" borderId="10" xfId="0" applyFont="1" applyBorder="1" applyAlignment="1">
      <alignment horizontal="left" vertical="center"/>
    </xf>
    <xf numFmtId="0" fontId="2" fillId="0" borderId="11" xfId="0" applyFont="1" applyBorder="1"/>
    <xf numFmtId="9" fontId="2" fillId="0" borderId="10" xfId="0" applyNumberFormat="1" applyFont="1" applyBorder="1"/>
    <xf numFmtId="1" fontId="2" fillId="0" borderId="10" xfId="0" applyNumberFormat="1" applyFont="1" applyBorder="1" applyAlignment="1">
      <alignment horizontal="center"/>
    </xf>
    <xf numFmtId="0" fontId="7" fillId="0" borderId="10" xfId="0" applyFont="1" applyBorder="1" applyAlignment="1">
      <alignment vertical="top" wrapText="1"/>
    </xf>
    <xf numFmtId="0" fontId="9" fillId="0" borderId="15" xfId="3" applyFont="1" applyBorder="1" applyAlignment="1">
      <alignment vertical="center"/>
    </xf>
    <xf numFmtId="0" fontId="8" fillId="0" borderId="9" xfId="3" applyFont="1" applyBorder="1" applyAlignment="1">
      <alignment vertical="center"/>
    </xf>
    <xf numFmtId="0" fontId="8" fillId="0" borderId="11" xfId="3" applyFont="1" applyBorder="1" applyAlignment="1">
      <alignment vertical="center"/>
    </xf>
    <xf numFmtId="0" fontId="8" fillId="0" borderId="13" xfId="3" applyFont="1" applyBorder="1" applyAlignment="1">
      <alignment horizontal="left"/>
    </xf>
    <xf numFmtId="0" fontId="8" fillId="0" borderId="9" xfId="3" applyFont="1" applyBorder="1" applyAlignment="1">
      <alignment horizontal="left"/>
    </xf>
    <xf numFmtId="0" fontId="8" fillId="0" borderId="14" xfId="3" applyFont="1" applyBorder="1" applyAlignment="1">
      <alignment vertical="center"/>
    </xf>
    <xf numFmtId="0" fontId="8" fillId="0" borderId="12" xfId="3" applyFont="1" applyBorder="1" applyAlignment="1">
      <alignment vertical="center"/>
    </xf>
    <xf numFmtId="165" fontId="2" fillId="0" borderId="10" xfId="1" applyNumberFormat="1" applyFont="1" applyBorder="1" applyAlignment="1">
      <alignment horizontal="center"/>
    </xf>
    <xf numFmtId="0" fontId="9" fillId="0" borderId="15" xfId="3" applyFont="1" applyBorder="1" applyAlignment="1">
      <alignment horizontal="left" vertical="center"/>
    </xf>
    <xf numFmtId="0" fontId="2" fillId="0" borderId="10" xfId="0" applyFont="1" applyBorder="1" applyAlignment="1">
      <alignment horizontal="center" vertical="center" wrapText="1"/>
    </xf>
    <xf numFmtId="0" fontId="2" fillId="0" borderId="10" xfId="0" applyFont="1" applyBorder="1" applyAlignment="1">
      <alignment vertical="top" wrapText="1"/>
    </xf>
    <xf numFmtId="9" fontId="2" fillId="0" borderId="10" xfId="0" applyNumberFormat="1" applyFont="1" applyBorder="1" applyAlignment="1">
      <alignment horizontal="center" wrapText="1"/>
    </xf>
    <xf numFmtId="0" fontId="2" fillId="0" borderId="19" xfId="0" applyFont="1" applyBorder="1"/>
    <xf numFmtId="0" fontId="5" fillId="0" borderId="12" xfId="0" applyFont="1" applyBorder="1" applyAlignment="1">
      <alignment horizontal="left"/>
    </xf>
    <xf numFmtId="0" fontId="7" fillId="0" borderId="19" xfId="0" applyFont="1" applyBorder="1" applyAlignment="1">
      <alignment horizontal="center" vertical="center"/>
    </xf>
    <xf numFmtId="0" fontId="2" fillId="0" borderId="0" xfId="0" applyFont="1" applyAlignment="1">
      <alignment horizontal="left" vertical="center" wrapText="1"/>
    </xf>
    <xf numFmtId="0" fontId="7" fillId="0" borderId="19" xfId="0" applyFont="1" applyBorder="1" applyAlignment="1">
      <alignment horizontal="center"/>
    </xf>
    <xf numFmtId="2" fontId="7" fillId="0" borderId="19" xfId="0" applyNumberFormat="1" applyFont="1" applyBorder="1" applyAlignment="1">
      <alignment horizontal="right"/>
    </xf>
    <xf numFmtId="9" fontId="7" fillId="0" borderId="19" xfId="0" applyNumberFormat="1" applyFont="1" applyBorder="1" applyAlignment="1">
      <alignment horizontal="center"/>
    </xf>
    <xf numFmtId="0" fontId="10" fillId="0" borderId="0" xfId="0" applyFont="1"/>
    <xf numFmtId="0" fontId="2" fillId="0" borderId="19" xfId="0" applyFont="1" applyBorder="1" applyAlignment="1">
      <alignment horizontal="center" vertical="center"/>
    </xf>
    <xf numFmtId="0" fontId="2" fillId="0" borderId="19" xfId="0" applyFont="1" applyBorder="1" applyAlignment="1">
      <alignment vertical="center" wrapText="1"/>
    </xf>
    <xf numFmtId="0" fontId="2" fillId="0" borderId="19" xfId="0" applyFont="1" applyBorder="1" applyAlignment="1">
      <alignment horizontal="center"/>
    </xf>
    <xf numFmtId="2" fontId="2" fillId="0" borderId="19" xfId="0" applyNumberFormat="1" applyFont="1" applyBorder="1"/>
    <xf numFmtId="9" fontId="2" fillId="0" borderId="19" xfId="0" applyNumberFormat="1" applyFont="1" applyBorder="1"/>
    <xf numFmtId="0" fontId="10" fillId="0" borderId="10" xfId="0" applyFont="1" applyBorder="1"/>
    <xf numFmtId="0" fontId="0" fillId="0" borderId="10" xfId="0" applyBorder="1"/>
    <xf numFmtId="0" fontId="7" fillId="0" borderId="10" xfId="0" applyFont="1" applyBorder="1" applyAlignment="1">
      <alignment wrapText="1"/>
    </xf>
    <xf numFmtId="2" fontId="2" fillId="0" borderId="13" xfId="0" applyNumberFormat="1" applyFont="1" applyBorder="1"/>
    <xf numFmtId="0" fontId="8" fillId="0" borderId="10" xfId="3" applyFont="1" applyBorder="1" applyAlignment="1">
      <alignment vertical="center"/>
    </xf>
    <xf numFmtId="0" fontId="9" fillId="0" borderId="10" xfId="3" applyFont="1" applyBorder="1" applyAlignment="1">
      <alignment vertical="center"/>
    </xf>
    <xf numFmtId="0" fontId="8" fillId="0" borderId="13" xfId="3" applyFont="1" applyBorder="1" applyAlignment="1">
      <alignment vertical="center"/>
    </xf>
    <xf numFmtId="0" fontId="9" fillId="0" borderId="11" xfId="3" applyFont="1" applyBorder="1" applyAlignment="1">
      <alignment vertical="center"/>
    </xf>
    <xf numFmtId="0" fontId="8" fillId="0" borderId="15" xfId="3" applyFont="1" applyBorder="1" applyAlignment="1">
      <alignment vertical="center"/>
    </xf>
    <xf numFmtId="0" fontId="2" fillId="0" borderId="7" xfId="0" applyFont="1" applyBorder="1"/>
    <xf numFmtId="0" fontId="2" fillId="0" borderId="15" xfId="0" applyFont="1" applyBorder="1"/>
    <xf numFmtId="0" fontId="13" fillId="0" borderId="10" xfId="0" applyFont="1" applyBorder="1" applyAlignment="1">
      <alignment horizontal="center" vertical="center" wrapText="1"/>
    </xf>
    <xf numFmtId="0" fontId="14" fillId="0" borderId="10" xfId="0" applyFont="1" applyBorder="1" applyAlignment="1">
      <alignment vertical="center" wrapText="1"/>
    </xf>
    <xf numFmtId="0" fontId="13" fillId="0" borderId="10" xfId="0" applyFont="1" applyBorder="1" applyAlignment="1">
      <alignment horizontal="center"/>
    </xf>
    <xf numFmtId="0" fontId="15" fillId="0" borderId="10" xfId="0" applyFont="1" applyBorder="1" applyAlignment="1">
      <alignment horizontal="center" wrapText="1"/>
    </xf>
    <xf numFmtId="0" fontId="13" fillId="0" borderId="10" xfId="0" applyFont="1" applyBorder="1" applyAlignment="1">
      <alignment vertical="center"/>
    </xf>
    <xf numFmtId="0" fontId="13" fillId="0" borderId="9" xfId="0" applyFont="1" applyBorder="1" applyAlignment="1">
      <alignment horizontal="center" vertical="center"/>
    </xf>
    <xf numFmtId="0" fontId="13" fillId="0" borderId="0" xfId="0" applyFont="1" applyAlignment="1">
      <alignment vertical="center"/>
    </xf>
    <xf numFmtId="0" fontId="2" fillId="0" borderId="23" xfId="0" applyFont="1" applyBorder="1" applyAlignment="1">
      <alignment horizontal="center" vertical="center"/>
    </xf>
    <xf numFmtId="0" fontId="2" fillId="0" borderId="23" xfId="0" applyFont="1" applyBorder="1" applyAlignment="1">
      <alignment horizontal="left" vertical="center" wrapText="1"/>
    </xf>
    <xf numFmtId="0" fontId="2" fillId="0" borderId="23" xfId="0" applyFont="1" applyBorder="1" applyAlignment="1">
      <alignment horizontal="center"/>
    </xf>
    <xf numFmtId="2" fontId="2" fillId="0" borderId="23" xfId="0" applyNumberFormat="1" applyFont="1" applyBorder="1"/>
    <xf numFmtId="9" fontId="2" fillId="0" borderId="23" xfId="0" applyNumberFormat="1" applyFont="1" applyBorder="1" applyAlignment="1">
      <alignment horizontal="center"/>
    </xf>
    <xf numFmtId="0" fontId="0" fillId="0" borderId="19" xfId="0" applyBorder="1"/>
    <xf numFmtId="0" fontId="0" fillId="0" borderId="10" xfId="0" applyBorder="1" applyAlignment="1">
      <alignment horizontal="center"/>
    </xf>
    <xf numFmtId="2" fontId="5" fillId="0" borderId="10" xfId="0" applyNumberFormat="1" applyFont="1" applyBorder="1" applyAlignment="1">
      <alignment horizontal="right"/>
    </xf>
    <xf numFmtId="2" fontId="11" fillId="0" borderId="10" xfId="0" applyNumberFormat="1" applyFont="1" applyBorder="1"/>
    <xf numFmtId="2" fontId="5" fillId="0" borderId="10" xfId="0" applyNumberFormat="1" applyFont="1" applyBorder="1" applyAlignment="1">
      <alignment horizontal="right" vertical="center"/>
    </xf>
    <xf numFmtId="2" fontId="11" fillId="0" borderId="0" xfId="0" applyNumberFormat="1" applyFont="1" applyAlignment="1">
      <alignment horizontal="right"/>
    </xf>
    <xf numFmtId="2" fontId="8" fillId="0" borderId="9" xfId="3" applyNumberFormat="1" applyFont="1" applyBorder="1" applyAlignment="1">
      <alignment vertical="center"/>
    </xf>
    <xf numFmtId="2" fontId="2" fillId="0" borderId="24" xfId="0" applyNumberFormat="1" applyFont="1" applyBorder="1"/>
    <xf numFmtId="2" fontId="8" fillId="0" borderId="10" xfId="3" applyNumberFormat="1" applyFont="1" applyBorder="1" applyAlignment="1">
      <alignment horizontal="right" vertical="center"/>
    </xf>
    <xf numFmtId="2" fontId="11" fillId="0" borderId="10" xfId="0" applyNumberFormat="1" applyFont="1" applyBorder="1" applyAlignment="1">
      <alignment horizontal="right"/>
    </xf>
    <xf numFmtId="0" fontId="0" fillId="0" borderId="11" xfId="0" applyBorder="1"/>
    <xf numFmtId="0" fontId="13" fillId="0" borderId="26" xfId="0" applyFont="1" applyBorder="1" applyAlignment="1">
      <alignment horizontal="center" vertical="center"/>
    </xf>
    <xf numFmtId="0" fontId="2" fillId="0" borderId="23" xfId="0" applyFont="1" applyBorder="1" applyAlignment="1">
      <alignment vertical="center" wrapText="1"/>
    </xf>
    <xf numFmtId="0" fontId="5" fillId="0" borderId="10" xfId="0" applyFont="1" applyBorder="1"/>
    <xf numFmtId="0" fontId="5" fillId="0" borderId="0" xfId="0" applyFont="1"/>
    <xf numFmtId="0" fontId="17" fillId="0" borderId="10" xfId="0" applyFont="1" applyBorder="1"/>
    <xf numFmtId="4" fontId="18" fillId="2" borderId="10" xfId="0" applyNumberFormat="1" applyFont="1" applyFill="1" applyBorder="1"/>
    <xf numFmtId="4" fontId="19" fillId="3" borderId="10" xfId="0" applyNumberFormat="1" applyFont="1" applyFill="1" applyBorder="1"/>
    <xf numFmtId="1" fontId="2" fillId="0" borderId="10" xfId="0" applyNumberFormat="1" applyFont="1" applyBorder="1" applyAlignment="1">
      <alignment horizontal="center" vertical="center"/>
    </xf>
    <xf numFmtId="0" fontId="12" fillId="0" borderId="25" xfId="0" applyFont="1" applyBorder="1" applyAlignment="1">
      <alignment horizontal="left" vertical="center"/>
    </xf>
    <xf numFmtId="0" fontId="12" fillId="0" borderId="26" xfId="0" applyFont="1" applyBorder="1" applyAlignment="1">
      <alignment horizontal="left" vertical="center"/>
    </xf>
    <xf numFmtId="165" fontId="2" fillId="0" borderId="10" xfId="1" applyNumberFormat="1" applyFont="1" applyBorder="1" applyAlignment="1"/>
    <xf numFmtId="4" fontId="12" fillId="0" borderId="0" xfId="0" applyNumberFormat="1" applyFont="1" applyAlignment="1">
      <alignment horizontal="center" vertical="center" wrapText="1"/>
    </xf>
    <xf numFmtId="0" fontId="12" fillId="0" borderId="10" xfId="0" applyFont="1" applyBorder="1" applyAlignment="1">
      <alignment horizontal="left" vertical="center"/>
    </xf>
    <xf numFmtId="0" fontId="14" fillId="0" borderId="10" xfId="0" applyFont="1" applyBorder="1" applyAlignment="1">
      <alignment horizontal="left" vertical="center" wrapText="1"/>
    </xf>
    <xf numFmtId="0" fontId="13" fillId="0" borderId="10" xfId="0" applyFont="1" applyBorder="1" applyAlignment="1">
      <alignment horizontal="center" vertical="center"/>
    </xf>
    <xf numFmtId="9" fontId="20" fillId="0" borderId="10" xfId="0" applyNumberFormat="1" applyFont="1" applyBorder="1" applyAlignment="1">
      <alignment horizontal="center" vertical="center"/>
    </xf>
    <xf numFmtId="0" fontId="14" fillId="0" borderId="10" xfId="0" applyFont="1" applyBorder="1" applyAlignment="1">
      <alignment horizontal="center" vertical="center"/>
    </xf>
    <xf numFmtId="0" fontId="14" fillId="0" borderId="10" xfId="0" applyFont="1" applyBorder="1" applyAlignment="1">
      <alignment horizontal="center"/>
    </xf>
    <xf numFmtId="2" fontId="2" fillId="0" borderId="10" xfId="0" applyNumberFormat="1" applyFont="1" applyBorder="1" applyAlignment="1">
      <alignment horizontal="right"/>
    </xf>
    <xf numFmtId="0" fontId="14" fillId="0" borderId="10" xfId="3" applyFont="1" applyBorder="1" applyAlignment="1">
      <alignment horizontal="right"/>
    </xf>
    <xf numFmtId="4" fontId="12" fillId="0" borderId="22" xfId="0" applyNumberFormat="1" applyFont="1" applyBorder="1" applyAlignment="1">
      <alignment horizontal="right" vertical="center" wrapText="1"/>
    </xf>
    <xf numFmtId="2" fontId="13" fillId="0" borderId="10" xfId="3" applyNumberFormat="1" applyFont="1" applyBorder="1" applyAlignment="1">
      <alignment horizontal="right" wrapText="1"/>
    </xf>
    <xf numFmtId="9" fontId="13" fillId="0" borderId="10" xfId="3" applyNumberFormat="1" applyFont="1" applyBorder="1" applyAlignment="1">
      <alignment horizontal="right" wrapText="1"/>
    </xf>
    <xf numFmtId="2" fontId="20" fillId="0" borderId="10" xfId="3" applyNumberFormat="1" applyFont="1" applyBorder="1" applyAlignment="1">
      <alignment horizontal="right" wrapText="1"/>
    </xf>
    <xf numFmtId="9" fontId="20" fillId="0" borderId="10" xfId="3" applyNumberFormat="1" applyFont="1" applyBorder="1" applyAlignment="1">
      <alignment horizontal="right" wrapText="1"/>
    </xf>
    <xf numFmtId="0" fontId="14" fillId="0" borderId="23" xfId="3" applyFont="1" applyBorder="1" applyAlignment="1">
      <alignment horizontal="right"/>
    </xf>
    <xf numFmtId="164" fontId="14" fillId="0" borderId="10" xfId="1" applyFont="1" applyBorder="1" applyAlignment="1">
      <alignment horizontal="right"/>
    </xf>
    <xf numFmtId="9" fontId="14" fillId="0" borderId="10" xfId="0" applyNumberFormat="1" applyFont="1" applyBorder="1" applyAlignment="1">
      <alignment horizontal="right"/>
    </xf>
    <xf numFmtId="0" fontId="14" fillId="0" borderId="10" xfId="0" applyFont="1" applyBorder="1" applyAlignment="1">
      <alignment horizontal="right"/>
    </xf>
    <xf numFmtId="4" fontId="14" fillId="0" borderId="10" xfId="0" applyNumberFormat="1" applyFont="1" applyBorder="1" applyAlignment="1">
      <alignment horizontal="right" wrapText="1"/>
    </xf>
    <xf numFmtId="4" fontId="12" fillId="0" borderId="10" xfId="0" applyNumberFormat="1" applyFont="1" applyBorder="1" applyAlignment="1">
      <alignment horizontal="right" vertical="center" wrapText="1"/>
    </xf>
    <xf numFmtId="0" fontId="5" fillId="0" borderId="13"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5" fillId="0" borderId="13" xfId="0" applyFont="1" applyBorder="1" applyAlignment="1">
      <alignment horizontal="center"/>
    </xf>
    <xf numFmtId="0" fontId="5" fillId="0" borderId="9" xfId="0" applyFont="1" applyBorder="1" applyAlignment="1">
      <alignment horizontal="center"/>
    </xf>
    <xf numFmtId="0" fontId="5" fillId="0" borderId="11" xfId="0" applyFont="1" applyBorder="1" applyAlignment="1">
      <alignment horizontal="center"/>
    </xf>
    <xf numFmtId="0" fontId="5" fillId="0" borderId="10" xfId="0" applyFont="1" applyBorder="1" applyAlignment="1">
      <alignment horizontal="left" vertical="center"/>
    </xf>
    <xf numFmtId="0" fontId="5" fillId="0" borderId="10" xfId="0" applyFont="1" applyBorder="1" applyAlignment="1">
      <alignment horizontal="center" vertical="center"/>
    </xf>
    <xf numFmtId="0" fontId="6" fillId="0" borderId="10" xfId="0" applyFont="1" applyBorder="1" applyAlignment="1">
      <alignment horizontal="center" vertical="center"/>
    </xf>
    <xf numFmtId="0" fontId="2" fillId="0" borderId="0" xfId="0" applyFont="1" applyAlignment="1">
      <alignment horizontal="center"/>
    </xf>
    <xf numFmtId="0" fontId="5" fillId="0" borderId="13" xfId="0" applyFont="1" applyBorder="1" applyAlignment="1">
      <alignment horizontal="left" vertical="center"/>
    </xf>
    <xf numFmtId="0" fontId="5" fillId="0" borderId="11" xfId="0" applyFont="1" applyBorder="1" applyAlignment="1">
      <alignment horizontal="left" vertical="center"/>
    </xf>
    <xf numFmtId="0" fontId="6" fillId="0" borderId="13" xfId="0" applyFont="1" applyBorder="1" applyAlignment="1">
      <alignment horizontal="center" vertical="center"/>
    </xf>
    <xf numFmtId="0" fontId="6" fillId="0" borderId="9" xfId="0" applyFont="1" applyBorder="1" applyAlignment="1">
      <alignment horizontal="center" vertical="center"/>
    </xf>
    <xf numFmtId="0" fontId="6" fillId="0" borderId="11" xfId="0" applyFont="1" applyBorder="1" applyAlignment="1">
      <alignment horizontal="center" vertical="center"/>
    </xf>
    <xf numFmtId="0" fontId="5" fillId="0" borderId="10" xfId="0" applyFont="1" applyBorder="1" applyAlignment="1">
      <alignment horizontal="left"/>
    </xf>
    <xf numFmtId="0" fontId="5" fillId="0" borderId="16"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0" xfId="0" applyFont="1" applyBorder="1" applyAlignment="1">
      <alignment horizontal="center"/>
    </xf>
    <xf numFmtId="0" fontId="5" fillId="0" borderId="9" xfId="0" applyFont="1" applyBorder="1" applyAlignment="1">
      <alignment horizontal="left"/>
    </xf>
    <xf numFmtId="0" fontId="5" fillId="0" borderId="20" xfId="0" applyFont="1" applyBorder="1" applyAlignment="1">
      <alignment horizontal="center"/>
    </xf>
    <xf numFmtId="0" fontId="5" fillId="0" borderId="3" xfId="0" applyFont="1" applyBorder="1" applyAlignment="1">
      <alignment horizontal="center"/>
    </xf>
    <xf numFmtId="0" fontId="5" fillId="0" borderId="21" xfId="0" applyFont="1" applyBorder="1" applyAlignment="1">
      <alignment horizontal="center"/>
    </xf>
    <xf numFmtId="0" fontId="5" fillId="0" borderId="9" xfId="0" applyFont="1" applyBorder="1" applyAlignment="1">
      <alignment horizontal="left" vertical="center"/>
    </xf>
    <xf numFmtId="0" fontId="5" fillId="0" borderId="13" xfId="0" applyFont="1" applyBorder="1" applyAlignment="1">
      <alignment horizontal="center" wrapText="1"/>
    </xf>
    <xf numFmtId="0" fontId="5" fillId="0" borderId="9" xfId="0" applyFont="1" applyBorder="1" applyAlignment="1">
      <alignment horizontal="center" wrapText="1"/>
    </xf>
    <xf numFmtId="0" fontId="5" fillId="0" borderId="11" xfId="0" applyFont="1" applyBorder="1" applyAlignment="1">
      <alignment horizontal="center" wrapText="1"/>
    </xf>
    <xf numFmtId="0" fontId="16" fillId="0" borderId="13" xfId="0" applyFont="1" applyBorder="1" applyAlignment="1">
      <alignment horizontal="left"/>
    </xf>
    <xf numFmtId="0" fontId="16" fillId="0" borderId="11" xfId="0" applyFont="1" applyBorder="1" applyAlignment="1">
      <alignment horizontal="left"/>
    </xf>
    <xf numFmtId="0" fontId="17" fillId="0" borderId="13" xfId="0" applyFont="1" applyBorder="1" applyAlignment="1">
      <alignment horizontal="left"/>
    </xf>
    <xf numFmtId="0" fontId="17" fillId="0" borderId="11" xfId="0" applyFont="1" applyBorder="1" applyAlignment="1">
      <alignment horizontal="left"/>
    </xf>
    <xf numFmtId="0" fontId="0" fillId="0" borderId="0" xfId="0" applyAlignment="1">
      <alignment horizontal="left"/>
    </xf>
    <xf numFmtId="0" fontId="12" fillId="0" borderId="12" xfId="0" applyFont="1" applyBorder="1" applyAlignment="1">
      <alignment horizontal="left" vertical="center"/>
    </xf>
    <xf numFmtId="0" fontId="12" fillId="0" borderId="13" xfId="0" applyFont="1" applyBorder="1" applyAlignment="1">
      <alignment horizontal="left" vertical="center"/>
    </xf>
    <xf numFmtId="0" fontId="12" fillId="0" borderId="9" xfId="0" applyFont="1" applyBorder="1" applyAlignment="1">
      <alignment horizontal="left" vertical="center"/>
    </xf>
    <xf numFmtId="0" fontId="12" fillId="0" borderId="25" xfId="0" applyFont="1" applyBorder="1" applyAlignment="1">
      <alignment horizontal="left" vertical="center"/>
    </xf>
    <xf numFmtId="0" fontId="12" fillId="0" borderId="26" xfId="0" applyFont="1" applyBorder="1" applyAlignment="1">
      <alignment horizontal="left" vertical="center"/>
    </xf>
    <xf numFmtId="0" fontId="21" fillId="0" borderId="13" xfId="0" applyFont="1" applyBorder="1" applyAlignment="1">
      <alignment horizontal="center" vertical="center"/>
    </xf>
    <xf numFmtId="0" fontId="21" fillId="0" borderId="9" xfId="0" applyFont="1" applyBorder="1" applyAlignment="1">
      <alignment horizontal="center" vertical="center"/>
    </xf>
    <xf numFmtId="0" fontId="21" fillId="0" borderId="11" xfId="0" applyFont="1" applyBorder="1" applyAlignment="1">
      <alignment horizontal="center" vertical="center"/>
    </xf>
    <xf numFmtId="0" fontId="0" fillId="0" borderId="0" xfId="0" applyAlignment="1">
      <alignment horizontal="center"/>
    </xf>
  </cellXfs>
  <cellStyles count="4">
    <cellStyle name="Dziesiętny" xfId="1" builtinId="3"/>
    <cellStyle name="Normalny" xfId="0" builtinId="0"/>
    <cellStyle name="Normalny 2" xfId="3"/>
    <cellStyle name="Normalny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4</xdr:col>
      <xdr:colOff>28575</xdr:colOff>
      <xdr:row>136</xdr:row>
      <xdr:rowOff>0</xdr:rowOff>
    </xdr:from>
    <xdr:to>
      <xdr:col>4</xdr:col>
      <xdr:colOff>104775</xdr:colOff>
      <xdr:row>136</xdr:row>
      <xdr:rowOff>85725</xdr:rowOff>
    </xdr:to>
    <xdr:sp macro="" textlink="">
      <xdr:nvSpPr>
        <xdr:cNvPr id="2" name="Text Box 1">
          <a:extLst>
            <a:ext uri="{FF2B5EF4-FFF2-40B4-BE49-F238E27FC236}">
              <a16:creationId xmlns="" xmlns:a16="http://schemas.microsoft.com/office/drawing/2014/main" id="{B9A42E1E-8A71-477E-99E4-E93384C05D19}"/>
            </a:ext>
          </a:extLst>
        </xdr:cNvPr>
        <xdr:cNvSpPr txBox="1">
          <a:spLocks noChangeArrowheads="1"/>
        </xdr:cNvSpPr>
      </xdr:nvSpPr>
      <xdr:spPr bwMode="auto">
        <a:xfrm>
          <a:off x="5095875" y="3133725"/>
          <a:ext cx="76200" cy="85725"/>
        </a:xfrm>
        <a:prstGeom prst="rect">
          <a:avLst/>
        </a:prstGeom>
        <a:noFill/>
        <a:ln w="9525">
          <a:noFill/>
          <a:miter lim="800000"/>
          <a:headEnd/>
          <a:tailEnd/>
        </a:ln>
      </xdr:spPr>
    </xdr:sp>
    <xdr:clientData/>
  </xdr:twoCellAnchor>
  <xdr:twoCellAnchor editAs="oneCell">
    <xdr:from>
      <xdr:col>4</xdr:col>
      <xdr:colOff>28575</xdr:colOff>
      <xdr:row>140</xdr:row>
      <xdr:rowOff>0</xdr:rowOff>
    </xdr:from>
    <xdr:to>
      <xdr:col>4</xdr:col>
      <xdr:colOff>104775</xdr:colOff>
      <xdr:row>140</xdr:row>
      <xdr:rowOff>85725</xdr:rowOff>
    </xdr:to>
    <xdr:sp macro="" textlink="">
      <xdr:nvSpPr>
        <xdr:cNvPr id="3" name="Text Box 1">
          <a:extLst>
            <a:ext uri="{FF2B5EF4-FFF2-40B4-BE49-F238E27FC236}">
              <a16:creationId xmlns="" xmlns:a16="http://schemas.microsoft.com/office/drawing/2014/main" id="{C13214B5-F3EE-470D-B47A-764DF16D1C4A}"/>
            </a:ext>
          </a:extLst>
        </xdr:cNvPr>
        <xdr:cNvSpPr txBox="1">
          <a:spLocks noChangeArrowheads="1"/>
        </xdr:cNvSpPr>
      </xdr:nvSpPr>
      <xdr:spPr bwMode="auto">
        <a:xfrm>
          <a:off x="5095875" y="1504950"/>
          <a:ext cx="76200" cy="85725"/>
        </a:xfrm>
        <a:prstGeom prst="rect">
          <a:avLst/>
        </a:prstGeom>
        <a:noFill/>
        <a:ln w="9525">
          <a:noFill/>
          <a:miter lim="800000"/>
          <a:headEnd/>
          <a:tailEnd/>
        </a:ln>
      </xdr:spPr>
    </xdr: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B4:L155"/>
  <sheetViews>
    <sheetView tabSelected="1" view="pageLayout" topLeftCell="A151" zoomScaleNormal="90" workbookViewId="0">
      <selection activeCell="I155" sqref="I155:K155"/>
    </sheetView>
  </sheetViews>
  <sheetFormatPr defaultRowHeight="15"/>
  <cols>
    <col min="2" max="2" width="18.28515625" customWidth="1"/>
    <col min="3" max="3" width="53.140625" customWidth="1"/>
    <col min="4" max="4" width="12.140625" customWidth="1"/>
    <col min="5" max="5" width="11.42578125" customWidth="1"/>
    <col min="6" max="6" width="12.5703125" customWidth="1"/>
    <col min="7" max="7" width="11.5703125" customWidth="1"/>
    <col min="8" max="8" width="12.140625" customWidth="1"/>
    <col min="9" max="9" width="12" customWidth="1"/>
    <col min="10" max="10" width="11.7109375" customWidth="1"/>
    <col min="11" max="11" width="11.5703125" customWidth="1"/>
    <col min="12" max="12" width="14.5703125" customWidth="1"/>
  </cols>
  <sheetData>
    <row r="4" spans="2:12" ht="16.5">
      <c r="B4" s="128" t="s">
        <v>155</v>
      </c>
      <c r="C4" s="128"/>
      <c r="D4" s="128"/>
      <c r="E4" s="128"/>
      <c r="F4" s="128"/>
      <c r="G4" s="128"/>
      <c r="H4" s="128"/>
      <c r="I4" s="128"/>
      <c r="J4" s="128"/>
      <c r="K4" s="128"/>
      <c r="L4" s="128"/>
    </row>
    <row r="5" spans="2:12" ht="17.25" thickBot="1">
      <c r="B5" s="1"/>
      <c r="C5" s="2"/>
      <c r="D5" s="2"/>
      <c r="E5" s="2"/>
      <c r="F5" s="2"/>
      <c r="G5" s="2"/>
      <c r="H5" s="2"/>
      <c r="I5" s="2"/>
      <c r="J5" s="2"/>
      <c r="K5" s="2"/>
      <c r="L5" s="2"/>
    </row>
    <row r="6" spans="2:12" ht="41.25" thickBot="1">
      <c r="B6" s="3" t="s">
        <v>0</v>
      </c>
      <c r="C6" s="4" t="s">
        <v>1</v>
      </c>
      <c r="D6" s="5" t="s">
        <v>2</v>
      </c>
      <c r="E6" s="4" t="s">
        <v>3</v>
      </c>
      <c r="F6" s="4" t="s">
        <v>4</v>
      </c>
      <c r="G6" s="4" t="s">
        <v>5</v>
      </c>
      <c r="H6" s="4" t="s">
        <v>6</v>
      </c>
      <c r="I6" s="4" t="s">
        <v>7</v>
      </c>
      <c r="J6" s="4" t="s">
        <v>8</v>
      </c>
      <c r="K6" s="6" t="s">
        <v>9</v>
      </c>
      <c r="L6" s="7" t="s">
        <v>10</v>
      </c>
    </row>
    <row r="7" spans="2:12">
      <c r="B7" s="8">
        <v>1</v>
      </c>
      <c r="C7" s="9">
        <v>2</v>
      </c>
      <c r="D7" s="9">
        <v>3</v>
      </c>
      <c r="E7" s="9">
        <v>4</v>
      </c>
      <c r="F7" s="10">
        <v>5</v>
      </c>
      <c r="G7" s="9">
        <v>6</v>
      </c>
      <c r="H7" s="9">
        <v>7</v>
      </c>
      <c r="I7" s="9">
        <v>8</v>
      </c>
      <c r="J7" s="9">
        <v>9</v>
      </c>
      <c r="K7" s="11">
        <v>10</v>
      </c>
      <c r="L7" s="9">
        <v>11</v>
      </c>
    </row>
    <row r="8" spans="2:12" ht="16.5">
      <c r="B8" s="125" t="s">
        <v>79</v>
      </c>
      <c r="C8" s="125"/>
      <c r="D8" s="24"/>
      <c r="E8" s="24"/>
      <c r="F8" s="24"/>
      <c r="G8" s="24"/>
      <c r="H8" s="24"/>
      <c r="I8" s="24"/>
      <c r="J8" s="24"/>
      <c r="K8" s="24"/>
      <c r="L8" s="13"/>
    </row>
    <row r="9" spans="2:12" ht="129" customHeight="1">
      <c r="B9" s="14">
        <v>1</v>
      </c>
      <c r="C9" s="22" t="s">
        <v>117</v>
      </c>
      <c r="D9" s="16" t="s">
        <v>11</v>
      </c>
      <c r="E9" s="16" t="s">
        <v>11</v>
      </c>
      <c r="F9" s="16">
        <v>10</v>
      </c>
      <c r="G9" s="17"/>
      <c r="H9" s="18">
        <v>0.23</v>
      </c>
      <c r="I9" s="17">
        <f>(G9*1.23)</f>
        <v>0</v>
      </c>
      <c r="J9" s="17">
        <f t="shared" ref="J9:J19" si="0">(F9*G9)</f>
        <v>0</v>
      </c>
      <c r="K9" s="17">
        <f t="shared" ref="K9:K19" si="1">(F9*I9)</f>
        <v>0</v>
      </c>
      <c r="L9" s="13"/>
    </row>
    <row r="10" spans="2:12" ht="162.75" customHeight="1">
      <c r="B10" s="14">
        <v>2</v>
      </c>
      <c r="C10" s="19" t="s">
        <v>118</v>
      </c>
      <c r="D10" s="16" t="s">
        <v>11</v>
      </c>
      <c r="E10" s="16" t="s">
        <v>11</v>
      </c>
      <c r="F10" s="16">
        <v>5</v>
      </c>
      <c r="G10" s="17"/>
      <c r="H10" s="18">
        <v>0.23</v>
      </c>
      <c r="I10" s="17">
        <f t="shared" ref="I10:I19" si="2">(G10*1.23)</f>
        <v>0</v>
      </c>
      <c r="J10" s="17">
        <f t="shared" si="0"/>
        <v>0</v>
      </c>
      <c r="K10" s="17">
        <f t="shared" si="1"/>
        <v>0</v>
      </c>
      <c r="L10" s="13"/>
    </row>
    <row r="11" spans="2:12" ht="66">
      <c r="B11" s="14">
        <v>3</v>
      </c>
      <c r="C11" s="19" t="s">
        <v>121</v>
      </c>
      <c r="D11" s="16" t="s">
        <v>11</v>
      </c>
      <c r="E11" s="16" t="s">
        <v>11</v>
      </c>
      <c r="F11" s="16">
        <v>36</v>
      </c>
      <c r="G11" s="17"/>
      <c r="H11" s="18">
        <v>0.23</v>
      </c>
      <c r="I11" s="17">
        <f t="shared" si="2"/>
        <v>0</v>
      </c>
      <c r="J11" s="17">
        <f t="shared" si="0"/>
        <v>0</v>
      </c>
      <c r="K11" s="17">
        <f t="shared" si="1"/>
        <v>0</v>
      </c>
      <c r="L11" s="24"/>
    </row>
    <row r="12" spans="2:12" ht="180" customHeight="1">
      <c r="B12" s="14">
        <v>4</v>
      </c>
      <c r="C12" s="23" t="s">
        <v>122</v>
      </c>
      <c r="D12" s="16" t="s">
        <v>11</v>
      </c>
      <c r="E12" s="16" t="s">
        <v>11</v>
      </c>
      <c r="F12" s="16">
        <v>40</v>
      </c>
      <c r="G12" s="17"/>
      <c r="H12" s="18">
        <v>0.23</v>
      </c>
      <c r="I12" s="17">
        <f t="shared" si="2"/>
        <v>0</v>
      </c>
      <c r="J12" s="17">
        <f t="shared" si="0"/>
        <v>0</v>
      </c>
      <c r="K12" s="17">
        <f t="shared" si="1"/>
        <v>0</v>
      </c>
      <c r="L12" s="13"/>
    </row>
    <row r="13" spans="2:12" ht="149.25" customHeight="1">
      <c r="B13" s="14">
        <v>5</v>
      </c>
      <c r="C13" s="23" t="s">
        <v>123</v>
      </c>
      <c r="D13" s="16" t="s">
        <v>11</v>
      </c>
      <c r="E13" s="16" t="s">
        <v>11</v>
      </c>
      <c r="F13" s="16">
        <v>5</v>
      </c>
      <c r="G13" s="17"/>
      <c r="H13" s="18">
        <v>0.23</v>
      </c>
      <c r="I13" s="17">
        <f t="shared" si="2"/>
        <v>0</v>
      </c>
      <c r="J13" s="17">
        <f t="shared" si="0"/>
        <v>0</v>
      </c>
      <c r="K13" s="17">
        <f t="shared" si="1"/>
        <v>0</v>
      </c>
      <c r="L13" s="13"/>
    </row>
    <row r="14" spans="2:12" ht="99.75" customHeight="1">
      <c r="B14" s="14">
        <v>6</v>
      </c>
      <c r="C14" s="19" t="s">
        <v>124</v>
      </c>
      <c r="D14" s="16" t="s">
        <v>11</v>
      </c>
      <c r="E14" s="16" t="s">
        <v>11</v>
      </c>
      <c r="F14" s="16">
        <v>5</v>
      </c>
      <c r="G14" s="17"/>
      <c r="H14" s="18">
        <v>0.23</v>
      </c>
      <c r="I14" s="17">
        <f t="shared" si="2"/>
        <v>0</v>
      </c>
      <c r="J14" s="17">
        <f t="shared" si="0"/>
        <v>0</v>
      </c>
      <c r="K14" s="17">
        <f t="shared" si="1"/>
        <v>0</v>
      </c>
      <c r="L14" s="13"/>
    </row>
    <row r="15" spans="2:12" ht="77.25" customHeight="1">
      <c r="B15" s="14">
        <v>7</v>
      </c>
      <c r="C15" s="19" t="s">
        <v>125</v>
      </c>
      <c r="D15" s="16" t="s">
        <v>11</v>
      </c>
      <c r="E15" s="16" t="s">
        <v>11</v>
      </c>
      <c r="F15" s="16">
        <v>5</v>
      </c>
      <c r="G15" s="17"/>
      <c r="H15" s="18">
        <v>0.23</v>
      </c>
      <c r="I15" s="17">
        <f t="shared" si="2"/>
        <v>0</v>
      </c>
      <c r="J15" s="17">
        <f t="shared" si="0"/>
        <v>0</v>
      </c>
      <c r="K15" s="17">
        <f t="shared" si="1"/>
        <v>0</v>
      </c>
      <c r="L15" s="13"/>
    </row>
    <row r="16" spans="2:12" ht="80.25" customHeight="1">
      <c r="B16" s="14" t="s">
        <v>135</v>
      </c>
      <c r="C16" s="19" t="s">
        <v>120</v>
      </c>
      <c r="D16" s="16" t="s">
        <v>11</v>
      </c>
      <c r="E16" s="16" t="s">
        <v>11</v>
      </c>
      <c r="F16" s="16">
        <v>40</v>
      </c>
      <c r="G16" s="17"/>
      <c r="H16" s="18">
        <v>0.23</v>
      </c>
      <c r="I16" s="17">
        <f t="shared" si="2"/>
        <v>0</v>
      </c>
      <c r="J16" s="17">
        <f t="shared" si="0"/>
        <v>0</v>
      </c>
      <c r="K16" s="17">
        <f t="shared" si="1"/>
        <v>0</v>
      </c>
      <c r="L16" s="13"/>
    </row>
    <row r="17" spans="2:12" ht="151.5" customHeight="1">
      <c r="B17" s="14" t="s">
        <v>136</v>
      </c>
      <c r="C17" s="19" t="s">
        <v>126</v>
      </c>
      <c r="D17" s="16" t="s">
        <v>11</v>
      </c>
      <c r="E17" s="16" t="s">
        <v>11</v>
      </c>
      <c r="F17" s="16">
        <v>40</v>
      </c>
      <c r="G17" s="17"/>
      <c r="H17" s="18">
        <v>0.23</v>
      </c>
      <c r="I17" s="17">
        <f t="shared" si="2"/>
        <v>0</v>
      </c>
      <c r="J17" s="17">
        <f t="shared" si="0"/>
        <v>0</v>
      </c>
      <c r="K17" s="17">
        <f t="shared" si="1"/>
        <v>0</v>
      </c>
      <c r="L17" s="13"/>
    </row>
    <row r="18" spans="2:12" ht="99" customHeight="1">
      <c r="B18" s="14" t="s">
        <v>137</v>
      </c>
      <c r="C18" s="19" t="s">
        <v>119</v>
      </c>
      <c r="D18" s="16" t="s">
        <v>11</v>
      </c>
      <c r="E18" s="16" t="s">
        <v>11</v>
      </c>
      <c r="F18" s="16">
        <v>40</v>
      </c>
      <c r="G18" s="17"/>
      <c r="H18" s="18">
        <v>0.23</v>
      </c>
      <c r="I18" s="17">
        <f t="shared" si="2"/>
        <v>0</v>
      </c>
      <c r="J18" s="17">
        <f t="shared" si="0"/>
        <v>0</v>
      </c>
      <c r="K18" s="17">
        <f t="shared" si="1"/>
        <v>0</v>
      </c>
      <c r="L18" s="13"/>
    </row>
    <row r="19" spans="2:12" ht="217.5" customHeight="1">
      <c r="B19" s="14" t="s">
        <v>138</v>
      </c>
      <c r="C19" s="19" t="s">
        <v>78</v>
      </c>
      <c r="D19" s="16" t="s">
        <v>11</v>
      </c>
      <c r="E19" s="16" t="s">
        <v>11</v>
      </c>
      <c r="F19" s="16">
        <v>36</v>
      </c>
      <c r="G19" s="17"/>
      <c r="H19" s="18">
        <v>0.23</v>
      </c>
      <c r="I19" s="17">
        <f t="shared" si="2"/>
        <v>0</v>
      </c>
      <c r="J19" s="17">
        <f t="shared" si="0"/>
        <v>0</v>
      </c>
      <c r="K19" s="17">
        <f t="shared" si="1"/>
        <v>0</v>
      </c>
      <c r="L19" s="13"/>
    </row>
    <row r="20" spans="2:12" ht="16.5">
      <c r="B20" s="127" t="s">
        <v>12</v>
      </c>
      <c r="C20" s="127"/>
      <c r="D20" s="127"/>
      <c r="E20" s="127"/>
      <c r="F20" s="127"/>
      <c r="G20" s="127"/>
      <c r="H20" s="127"/>
      <c r="I20" s="127"/>
      <c r="J20" s="20">
        <f>SUM(J9,J10,J11,J12,J13,J14,J15,J16,J17,J18,J19)</f>
        <v>0</v>
      </c>
      <c r="K20" s="20">
        <f>SUM(K9,K10,K11,K12,K13,K14,K15,K16,K17,K18,K19)</f>
        <v>0</v>
      </c>
      <c r="L20" s="13"/>
    </row>
    <row r="21" spans="2:12" ht="26.25" customHeight="1">
      <c r="B21" s="129" t="s">
        <v>134</v>
      </c>
      <c r="C21" s="130"/>
      <c r="D21" s="24"/>
      <c r="E21" s="24"/>
      <c r="F21" s="24"/>
      <c r="G21" s="24"/>
      <c r="H21" s="24"/>
      <c r="I21" s="24"/>
      <c r="J21" s="24"/>
      <c r="K21" s="24"/>
      <c r="L21" s="13"/>
    </row>
    <row r="22" spans="2:12" ht="114.75" customHeight="1">
      <c r="B22" s="14">
        <v>1</v>
      </c>
      <c r="C22" s="19" t="s">
        <v>127</v>
      </c>
      <c r="D22" s="16" t="s">
        <v>11</v>
      </c>
      <c r="E22" s="16" t="s">
        <v>11</v>
      </c>
      <c r="F22" s="16">
        <v>40</v>
      </c>
      <c r="G22" s="17"/>
      <c r="H22" s="26">
        <v>0.23</v>
      </c>
      <c r="I22" s="17">
        <f>(G22*1.23)</f>
        <v>0</v>
      </c>
      <c r="J22" s="17">
        <f>(F22*G22)</f>
        <v>0</v>
      </c>
      <c r="K22" s="17">
        <f>(F22*I22)</f>
        <v>0</v>
      </c>
      <c r="L22" s="13"/>
    </row>
    <row r="23" spans="2:12" ht="152.25" customHeight="1">
      <c r="B23" s="14">
        <v>2</v>
      </c>
      <c r="C23" s="19" t="s">
        <v>128</v>
      </c>
      <c r="D23" s="16" t="s">
        <v>11</v>
      </c>
      <c r="E23" s="16" t="s">
        <v>11</v>
      </c>
      <c r="F23" s="16">
        <v>10</v>
      </c>
      <c r="G23" s="17"/>
      <c r="H23" s="26">
        <v>0.23</v>
      </c>
      <c r="I23" s="17">
        <f t="shared" ref="I23:I25" si="3">(G23*1.23)</f>
        <v>0</v>
      </c>
      <c r="J23" s="17">
        <f t="shared" ref="J23:J25" si="4">(F23*G23)</f>
        <v>0</v>
      </c>
      <c r="K23" s="17">
        <f t="shared" ref="K23:K25" si="5">(F23*I23)</f>
        <v>0</v>
      </c>
      <c r="L23" s="13"/>
    </row>
    <row r="24" spans="2:12" ht="129.75" customHeight="1">
      <c r="B24" s="14">
        <v>3</v>
      </c>
      <c r="C24" s="19" t="s">
        <v>130</v>
      </c>
      <c r="D24" s="16" t="s">
        <v>11</v>
      </c>
      <c r="E24" s="16" t="s">
        <v>11</v>
      </c>
      <c r="F24" s="16">
        <v>10</v>
      </c>
      <c r="G24" s="17"/>
      <c r="H24" s="26">
        <v>0.23</v>
      </c>
      <c r="I24" s="17">
        <f t="shared" si="3"/>
        <v>0</v>
      </c>
      <c r="J24" s="17">
        <f t="shared" si="4"/>
        <v>0</v>
      </c>
      <c r="K24" s="17">
        <f t="shared" si="5"/>
        <v>0</v>
      </c>
      <c r="L24" s="13"/>
    </row>
    <row r="25" spans="2:12" ht="166.5" customHeight="1">
      <c r="B25" s="14">
        <v>4</v>
      </c>
      <c r="C25" s="19" t="s">
        <v>129</v>
      </c>
      <c r="D25" s="16" t="s">
        <v>11</v>
      </c>
      <c r="E25" s="16" t="s">
        <v>11</v>
      </c>
      <c r="F25" s="16">
        <v>10</v>
      </c>
      <c r="G25" s="17"/>
      <c r="H25" s="26">
        <v>0.23</v>
      </c>
      <c r="I25" s="17">
        <f t="shared" si="3"/>
        <v>0</v>
      </c>
      <c r="J25" s="17">
        <f t="shared" si="4"/>
        <v>0</v>
      </c>
      <c r="K25" s="17">
        <f t="shared" si="5"/>
        <v>0</v>
      </c>
      <c r="L25" s="13"/>
    </row>
    <row r="26" spans="2:12" ht="16.5">
      <c r="B26" s="131" t="s">
        <v>12</v>
      </c>
      <c r="C26" s="132"/>
      <c r="D26" s="132"/>
      <c r="E26" s="132"/>
      <c r="F26" s="132"/>
      <c r="G26" s="132"/>
      <c r="H26" s="132"/>
      <c r="I26" s="133"/>
      <c r="J26" s="20">
        <f>SUM(J22,J23,J24,J25)</f>
        <v>0</v>
      </c>
      <c r="K26" s="20">
        <f>SUM(K22,K23,K24,K25)</f>
        <v>0</v>
      </c>
      <c r="L26" s="24"/>
    </row>
    <row r="27" spans="2:12" ht="30" customHeight="1">
      <c r="B27" s="125" t="s">
        <v>80</v>
      </c>
      <c r="C27" s="125"/>
      <c r="D27" s="24"/>
      <c r="E27" s="24"/>
      <c r="F27" s="24"/>
      <c r="G27" s="24"/>
      <c r="H27" s="24"/>
      <c r="I27" s="24"/>
      <c r="J27" s="24"/>
      <c r="K27" s="24"/>
      <c r="L27" s="13"/>
    </row>
    <row r="28" spans="2:12" ht="252.75" customHeight="1">
      <c r="B28" s="14">
        <v>1</v>
      </c>
      <c r="C28" s="19" t="s">
        <v>131</v>
      </c>
      <c r="D28" s="16" t="s">
        <v>11</v>
      </c>
      <c r="E28" s="16" t="s">
        <v>11</v>
      </c>
      <c r="F28" s="27">
        <v>12</v>
      </c>
      <c r="G28" s="17"/>
      <c r="H28" s="26">
        <v>0.23</v>
      </c>
      <c r="I28" s="17">
        <f>(G28*1.23)</f>
        <v>0</v>
      </c>
      <c r="J28" s="17">
        <f>(F28*G28)</f>
        <v>0</v>
      </c>
      <c r="K28" s="17">
        <f>(F28*I28)</f>
        <v>0</v>
      </c>
      <c r="L28" s="13"/>
    </row>
    <row r="29" spans="2:12" ht="207.75" customHeight="1">
      <c r="B29" s="14">
        <v>2</v>
      </c>
      <c r="C29" s="19" t="s">
        <v>132</v>
      </c>
      <c r="D29" s="16" t="s">
        <v>11</v>
      </c>
      <c r="E29" s="16" t="s">
        <v>11</v>
      </c>
      <c r="F29" s="27">
        <v>12</v>
      </c>
      <c r="G29" s="17"/>
      <c r="H29" s="26">
        <v>0.23</v>
      </c>
      <c r="I29" s="17">
        <f t="shared" ref="I29:I30" si="6">(G29*1.23)</f>
        <v>0</v>
      </c>
      <c r="J29" s="17">
        <f t="shared" ref="J29:J30" si="7">(F29*G29)</f>
        <v>0</v>
      </c>
      <c r="K29" s="17">
        <f t="shared" ref="K29:K30" si="8">(F29*I29)</f>
        <v>0</v>
      </c>
      <c r="L29" s="13"/>
    </row>
    <row r="30" spans="2:12" ht="232.5" customHeight="1">
      <c r="B30" s="14">
        <v>3</v>
      </c>
      <c r="C30" s="19" t="s">
        <v>133</v>
      </c>
      <c r="D30" s="16" t="s">
        <v>11</v>
      </c>
      <c r="E30" s="16" t="s">
        <v>11</v>
      </c>
      <c r="F30" s="27">
        <v>12</v>
      </c>
      <c r="G30" s="17"/>
      <c r="H30" s="26">
        <v>0.23</v>
      </c>
      <c r="I30" s="17">
        <f t="shared" si="6"/>
        <v>0</v>
      </c>
      <c r="J30" s="17">
        <f t="shared" si="7"/>
        <v>0</v>
      </c>
      <c r="K30" s="17">
        <f t="shared" si="8"/>
        <v>0</v>
      </c>
      <c r="L30" s="25"/>
    </row>
    <row r="31" spans="2:12" ht="16.5">
      <c r="B31" s="126" t="s">
        <v>13</v>
      </c>
      <c r="C31" s="126"/>
      <c r="D31" s="126"/>
      <c r="E31" s="126"/>
      <c r="F31" s="126"/>
      <c r="G31" s="126"/>
      <c r="H31" s="126"/>
      <c r="I31" s="126"/>
      <c r="J31" s="20">
        <f>SUM(J28,J29,J30)</f>
        <v>0</v>
      </c>
      <c r="K31" s="20">
        <f>SUM(K28,K29,K30)</f>
        <v>0</v>
      </c>
      <c r="L31" s="13"/>
    </row>
    <row r="32" spans="2:12" ht="43.5" customHeight="1">
      <c r="B32" s="125" t="s">
        <v>81</v>
      </c>
      <c r="C32" s="125"/>
      <c r="D32" s="24"/>
      <c r="E32" s="24"/>
      <c r="F32" s="24"/>
      <c r="G32" s="24"/>
      <c r="H32" s="24"/>
      <c r="I32" s="24"/>
      <c r="J32" s="24"/>
      <c r="K32" s="24"/>
      <c r="L32" s="13"/>
    </row>
    <row r="33" spans="2:12" ht="50.25" customHeight="1">
      <c r="B33" s="14">
        <v>1</v>
      </c>
      <c r="C33" s="15" t="s">
        <v>105</v>
      </c>
      <c r="D33" s="16" t="s">
        <v>11</v>
      </c>
      <c r="E33" s="16" t="s">
        <v>11</v>
      </c>
      <c r="F33" s="27">
        <v>65</v>
      </c>
      <c r="G33" s="17"/>
      <c r="H33" s="26">
        <v>0.23</v>
      </c>
      <c r="I33" s="17">
        <f>(G33*1.23)</f>
        <v>0</v>
      </c>
      <c r="J33" s="17">
        <f t="shared" ref="J33:J49" si="9">(F33*G33)</f>
        <v>0</v>
      </c>
      <c r="K33" s="17">
        <f t="shared" ref="K33:K49" si="10">(F33*I33)</f>
        <v>0</v>
      </c>
      <c r="L33" s="13"/>
    </row>
    <row r="34" spans="2:12" ht="53.25" customHeight="1">
      <c r="B34" s="14">
        <v>2</v>
      </c>
      <c r="C34" s="15" t="s">
        <v>106</v>
      </c>
      <c r="D34" s="16" t="s">
        <v>11</v>
      </c>
      <c r="E34" s="16" t="s">
        <v>11</v>
      </c>
      <c r="F34" s="27">
        <v>6</v>
      </c>
      <c r="G34" s="17"/>
      <c r="H34" s="26">
        <v>0.23</v>
      </c>
      <c r="I34" s="17">
        <f t="shared" ref="I34:I49" si="11">(G34*1.23)</f>
        <v>0</v>
      </c>
      <c r="J34" s="17">
        <f t="shared" si="9"/>
        <v>0</v>
      </c>
      <c r="K34" s="17">
        <f t="shared" si="10"/>
        <v>0</v>
      </c>
      <c r="L34" s="13"/>
    </row>
    <row r="35" spans="2:12" ht="71.25" customHeight="1">
      <c r="B35" s="14">
        <v>3</v>
      </c>
      <c r="C35" s="15" t="s">
        <v>107</v>
      </c>
      <c r="D35" s="16" t="s">
        <v>11</v>
      </c>
      <c r="E35" s="16" t="s">
        <v>11</v>
      </c>
      <c r="F35" s="27">
        <v>65</v>
      </c>
      <c r="G35" s="17"/>
      <c r="H35" s="26">
        <v>0.23</v>
      </c>
      <c r="I35" s="17">
        <f t="shared" si="11"/>
        <v>0</v>
      </c>
      <c r="J35" s="17">
        <f t="shared" si="9"/>
        <v>0</v>
      </c>
      <c r="K35" s="17">
        <f t="shared" si="10"/>
        <v>0</v>
      </c>
      <c r="L35" s="13"/>
    </row>
    <row r="36" spans="2:12" ht="85.5" customHeight="1">
      <c r="B36" s="14">
        <v>4</v>
      </c>
      <c r="C36" s="19" t="s">
        <v>108</v>
      </c>
      <c r="D36" s="16" t="s">
        <v>11</v>
      </c>
      <c r="E36" s="16" t="s">
        <v>11</v>
      </c>
      <c r="F36" s="27">
        <v>6</v>
      </c>
      <c r="G36" s="17"/>
      <c r="H36" s="26">
        <v>0.23</v>
      </c>
      <c r="I36" s="17">
        <f t="shared" si="11"/>
        <v>0</v>
      </c>
      <c r="J36" s="17">
        <f t="shared" si="9"/>
        <v>0</v>
      </c>
      <c r="K36" s="17">
        <f t="shared" si="10"/>
        <v>0</v>
      </c>
      <c r="L36" s="13"/>
    </row>
    <row r="37" spans="2:12" ht="57.75" customHeight="1">
      <c r="B37" s="14">
        <v>5</v>
      </c>
      <c r="C37" s="19" t="s">
        <v>109</v>
      </c>
      <c r="D37" s="16" t="s">
        <v>11</v>
      </c>
      <c r="E37" s="16" t="s">
        <v>11</v>
      </c>
      <c r="F37" s="27">
        <v>110</v>
      </c>
      <c r="G37" s="17"/>
      <c r="H37" s="26">
        <v>0.23</v>
      </c>
      <c r="I37" s="17">
        <f t="shared" si="11"/>
        <v>0</v>
      </c>
      <c r="J37" s="17">
        <f t="shared" si="9"/>
        <v>0</v>
      </c>
      <c r="K37" s="17">
        <f t="shared" si="10"/>
        <v>0</v>
      </c>
      <c r="L37" s="13"/>
    </row>
    <row r="38" spans="2:12" ht="57.75" customHeight="1">
      <c r="B38" s="14">
        <v>6</v>
      </c>
      <c r="C38" s="19" t="s">
        <v>110</v>
      </c>
      <c r="D38" s="16" t="s">
        <v>11</v>
      </c>
      <c r="E38" s="16" t="s">
        <v>11</v>
      </c>
      <c r="F38" s="27">
        <v>12</v>
      </c>
      <c r="G38" s="17"/>
      <c r="H38" s="26">
        <v>0.23</v>
      </c>
      <c r="I38" s="17">
        <f t="shared" si="11"/>
        <v>0</v>
      </c>
      <c r="J38" s="17">
        <f t="shared" si="9"/>
        <v>0</v>
      </c>
      <c r="K38" s="17">
        <f t="shared" si="10"/>
        <v>0</v>
      </c>
      <c r="L38" s="13"/>
    </row>
    <row r="39" spans="2:12" ht="78" customHeight="1">
      <c r="B39" s="14">
        <v>7</v>
      </c>
      <c r="C39" s="19" t="s">
        <v>111</v>
      </c>
      <c r="D39" s="16" t="s">
        <v>11</v>
      </c>
      <c r="E39" s="16" t="s">
        <v>11</v>
      </c>
      <c r="F39" s="27">
        <v>120</v>
      </c>
      <c r="G39" s="17"/>
      <c r="H39" s="26">
        <v>0.23</v>
      </c>
      <c r="I39" s="17">
        <f t="shared" si="11"/>
        <v>0</v>
      </c>
      <c r="J39" s="17">
        <f t="shared" si="9"/>
        <v>0</v>
      </c>
      <c r="K39" s="17">
        <f t="shared" si="10"/>
        <v>0</v>
      </c>
      <c r="L39" s="13"/>
    </row>
    <row r="40" spans="2:12" ht="64.5" customHeight="1">
      <c r="B40" s="14">
        <v>8</v>
      </c>
      <c r="C40" s="19" t="s">
        <v>113</v>
      </c>
      <c r="D40" s="16" t="s">
        <v>11</v>
      </c>
      <c r="E40" s="16" t="s">
        <v>11</v>
      </c>
      <c r="F40" s="27">
        <v>12</v>
      </c>
      <c r="G40" s="17"/>
      <c r="H40" s="26">
        <v>0.23</v>
      </c>
      <c r="I40" s="17">
        <f t="shared" si="11"/>
        <v>0</v>
      </c>
      <c r="J40" s="17">
        <f t="shared" si="9"/>
        <v>0</v>
      </c>
      <c r="K40" s="17">
        <f t="shared" si="10"/>
        <v>0</v>
      </c>
      <c r="L40" s="13"/>
    </row>
    <row r="41" spans="2:12" ht="65.25" customHeight="1">
      <c r="B41" s="14">
        <v>9</v>
      </c>
      <c r="C41" s="19" t="s">
        <v>112</v>
      </c>
      <c r="D41" s="16" t="s">
        <v>11</v>
      </c>
      <c r="E41" s="16" t="s">
        <v>11</v>
      </c>
      <c r="F41" s="27">
        <v>20</v>
      </c>
      <c r="G41" s="17"/>
      <c r="H41" s="26">
        <v>0.23</v>
      </c>
      <c r="I41" s="17">
        <f t="shared" si="11"/>
        <v>0</v>
      </c>
      <c r="J41" s="17">
        <f t="shared" si="9"/>
        <v>0</v>
      </c>
      <c r="K41" s="17">
        <f t="shared" si="10"/>
        <v>0</v>
      </c>
      <c r="L41" s="13"/>
    </row>
    <row r="42" spans="2:12" ht="160.5" customHeight="1">
      <c r="B42" s="14">
        <v>10</v>
      </c>
      <c r="C42" s="19" t="s">
        <v>114</v>
      </c>
      <c r="D42" s="16" t="s">
        <v>11</v>
      </c>
      <c r="E42" s="16" t="s">
        <v>11</v>
      </c>
      <c r="F42" s="27">
        <v>110</v>
      </c>
      <c r="G42" s="17"/>
      <c r="H42" s="26">
        <v>0.23</v>
      </c>
      <c r="I42" s="17">
        <f t="shared" si="11"/>
        <v>0</v>
      </c>
      <c r="J42" s="17">
        <f t="shared" si="9"/>
        <v>0</v>
      </c>
      <c r="K42" s="17">
        <f t="shared" si="10"/>
        <v>0</v>
      </c>
      <c r="L42" s="13"/>
    </row>
    <row r="43" spans="2:12" ht="167.25" customHeight="1">
      <c r="B43" s="14">
        <v>11</v>
      </c>
      <c r="C43" s="19" t="s">
        <v>115</v>
      </c>
      <c r="D43" s="16" t="s">
        <v>11</v>
      </c>
      <c r="E43" s="16" t="s">
        <v>11</v>
      </c>
      <c r="F43" s="27">
        <v>12</v>
      </c>
      <c r="G43" s="17"/>
      <c r="H43" s="26">
        <v>0.23</v>
      </c>
      <c r="I43" s="17">
        <f t="shared" si="11"/>
        <v>0</v>
      </c>
      <c r="J43" s="17">
        <f t="shared" si="9"/>
        <v>0</v>
      </c>
      <c r="K43" s="17">
        <f t="shared" si="10"/>
        <v>0</v>
      </c>
      <c r="L43" s="13"/>
    </row>
    <row r="44" spans="2:12" ht="66" customHeight="1">
      <c r="B44" s="14">
        <v>12</v>
      </c>
      <c r="C44" s="19" t="s">
        <v>15</v>
      </c>
      <c r="D44" s="16" t="s">
        <v>11</v>
      </c>
      <c r="E44" s="16" t="s">
        <v>11</v>
      </c>
      <c r="F44" s="16">
        <v>8</v>
      </c>
      <c r="G44" s="17"/>
      <c r="H44" s="26">
        <v>0.23</v>
      </c>
      <c r="I44" s="17">
        <f t="shared" si="11"/>
        <v>0</v>
      </c>
      <c r="J44" s="17">
        <f t="shared" si="9"/>
        <v>0</v>
      </c>
      <c r="K44" s="17">
        <f t="shared" si="10"/>
        <v>0</v>
      </c>
      <c r="L44" s="13"/>
    </row>
    <row r="45" spans="2:12" ht="163.5" customHeight="1">
      <c r="B45" s="14">
        <v>13</v>
      </c>
      <c r="C45" s="19" t="s">
        <v>116</v>
      </c>
      <c r="D45" s="16" t="s">
        <v>16</v>
      </c>
      <c r="E45" s="16" t="s">
        <v>16</v>
      </c>
      <c r="F45" s="16">
        <v>45</v>
      </c>
      <c r="G45" s="17"/>
      <c r="H45" s="26">
        <v>0.23</v>
      </c>
      <c r="I45" s="17">
        <f t="shared" si="11"/>
        <v>0</v>
      </c>
      <c r="J45" s="17">
        <f t="shared" si="9"/>
        <v>0</v>
      </c>
      <c r="K45" s="17">
        <f t="shared" si="10"/>
        <v>0</v>
      </c>
      <c r="L45" s="28"/>
    </row>
    <row r="46" spans="2:12" ht="258.75" customHeight="1">
      <c r="B46" s="14">
        <v>14</v>
      </c>
      <c r="C46" s="19" t="s">
        <v>149</v>
      </c>
      <c r="D46" s="16" t="s">
        <v>17</v>
      </c>
      <c r="E46" s="16" t="s">
        <v>17</v>
      </c>
      <c r="F46" s="27">
        <v>80</v>
      </c>
      <c r="G46" s="17"/>
      <c r="H46" s="26">
        <v>0.23</v>
      </c>
      <c r="I46" s="17">
        <f t="shared" si="11"/>
        <v>0</v>
      </c>
      <c r="J46" s="17">
        <f t="shared" si="9"/>
        <v>0</v>
      </c>
      <c r="K46" s="17">
        <f t="shared" si="10"/>
        <v>0</v>
      </c>
      <c r="L46" s="28"/>
    </row>
    <row r="47" spans="2:12" ht="227.25" customHeight="1">
      <c r="B47" s="14">
        <v>15</v>
      </c>
      <c r="C47" s="19" t="s">
        <v>147</v>
      </c>
      <c r="D47" s="16" t="s">
        <v>17</v>
      </c>
      <c r="E47" s="16" t="s">
        <v>17</v>
      </c>
      <c r="F47" s="27">
        <v>20</v>
      </c>
      <c r="G47" s="17"/>
      <c r="H47" s="26">
        <v>0.23</v>
      </c>
      <c r="I47" s="17">
        <f t="shared" si="11"/>
        <v>0</v>
      </c>
      <c r="J47" s="17">
        <f t="shared" si="9"/>
        <v>0</v>
      </c>
      <c r="K47" s="17">
        <f t="shared" si="10"/>
        <v>0</v>
      </c>
      <c r="L47" s="28"/>
    </row>
    <row r="48" spans="2:12" ht="247.5">
      <c r="B48" s="14">
        <v>16</v>
      </c>
      <c r="C48" s="19" t="s">
        <v>148</v>
      </c>
      <c r="D48" s="16" t="s">
        <v>17</v>
      </c>
      <c r="E48" s="16" t="s">
        <v>17</v>
      </c>
      <c r="F48" s="27">
        <v>10</v>
      </c>
      <c r="G48" s="17"/>
      <c r="H48" s="26">
        <v>0.23</v>
      </c>
      <c r="I48" s="17">
        <f t="shared" si="11"/>
        <v>0</v>
      </c>
      <c r="J48" s="17">
        <f t="shared" si="9"/>
        <v>0</v>
      </c>
      <c r="K48" s="17">
        <f t="shared" si="10"/>
        <v>0</v>
      </c>
      <c r="L48" s="13"/>
    </row>
    <row r="49" spans="2:12" ht="201" customHeight="1">
      <c r="B49" s="14">
        <v>17</v>
      </c>
      <c r="C49" s="19" t="s">
        <v>100</v>
      </c>
      <c r="D49" s="16" t="s">
        <v>11</v>
      </c>
      <c r="E49" s="16" t="s">
        <v>11</v>
      </c>
      <c r="F49" s="27">
        <v>6</v>
      </c>
      <c r="G49" s="17"/>
      <c r="H49" s="26">
        <v>0.23</v>
      </c>
      <c r="I49" s="17">
        <f t="shared" si="11"/>
        <v>0</v>
      </c>
      <c r="J49" s="17">
        <f t="shared" si="9"/>
        <v>0</v>
      </c>
      <c r="K49" s="17">
        <f t="shared" si="10"/>
        <v>0</v>
      </c>
      <c r="L49" s="13"/>
    </row>
    <row r="50" spans="2:12" ht="16.5">
      <c r="B50" s="126" t="s">
        <v>13</v>
      </c>
      <c r="C50" s="126"/>
      <c r="D50" s="126"/>
      <c r="E50" s="126"/>
      <c r="F50" s="126"/>
      <c r="G50" s="126"/>
      <c r="H50" s="126"/>
      <c r="I50" s="126"/>
      <c r="J50" s="20">
        <f>SUM(J33,J34,J35,J36,J37,J38,J39,J40,J41,J42,J43,J44,J45,J46,J47,J48,J49)</f>
        <v>0</v>
      </c>
      <c r="K50" s="20">
        <f>SUM(K33,K34,K35,K36,K37,K38,K39,K40,K41,K42,K43,K44,K45,K46,K47,K48,K49)</f>
        <v>0</v>
      </c>
      <c r="L50" s="24"/>
    </row>
    <row r="51" spans="2:12" ht="16.5">
      <c r="B51" s="24" t="s">
        <v>24</v>
      </c>
      <c r="C51" s="24" t="s">
        <v>82</v>
      </c>
      <c r="D51" s="24"/>
      <c r="E51" s="24"/>
      <c r="F51" s="24"/>
      <c r="G51" s="24"/>
      <c r="H51" s="24"/>
      <c r="I51" s="24"/>
      <c r="J51" s="24"/>
      <c r="K51" s="24"/>
      <c r="L51" s="13"/>
    </row>
    <row r="52" spans="2:12" ht="99">
      <c r="B52" s="14">
        <v>1</v>
      </c>
      <c r="C52" s="19" t="s">
        <v>139</v>
      </c>
      <c r="D52" s="16" t="s">
        <v>17</v>
      </c>
      <c r="E52" s="16" t="s">
        <v>17</v>
      </c>
      <c r="F52" s="16">
        <v>116</v>
      </c>
      <c r="G52" s="17"/>
      <c r="H52" s="18">
        <v>0.23</v>
      </c>
      <c r="I52" s="17">
        <f>(G52*1.23)</f>
        <v>0</v>
      </c>
      <c r="J52" s="17">
        <f t="shared" ref="J52:J57" si="12">(F52*G52)</f>
        <v>0</v>
      </c>
      <c r="K52" s="17">
        <f t="shared" ref="K52:K57" si="13">(F52*I52)</f>
        <v>0</v>
      </c>
      <c r="L52" s="13"/>
    </row>
    <row r="53" spans="2:12" ht="87.75" customHeight="1">
      <c r="B53" s="14">
        <v>2</v>
      </c>
      <c r="C53" s="19" t="s">
        <v>140</v>
      </c>
      <c r="D53" s="16" t="s">
        <v>17</v>
      </c>
      <c r="E53" s="16" t="s">
        <v>17</v>
      </c>
      <c r="F53" s="16">
        <v>10</v>
      </c>
      <c r="G53" s="17"/>
      <c r="H53" s="18">
        <v>0.23</v>
      </c>
      <c r="I53" s="17">
        <f t="shared" ref="I53:I57" si="14">(G53*1.23)</f>
        <v>0</v>
      </c>
      <c r="J53" s="17">
        <f t="shared" si="12"/>
        <v>0</v>
      </c>
      <c r="K53" s="17">
        <f t="shared" si="13"/>
        <v>0</v>
      </c>
      <c r="L53" s="13"/>
    </row>
    <row r="54" spans="2:12" ht="66" customHeight="1">
      <c r="B54" s="14">
        <v>3</v>
      </c>
      <c r="C54" s="19" t="s">
        <v>19</v>
      </c>
      <c r="D54" s="16" t="s">
        <v>20</v>
      </c>
      <c r="E54" s="16" t="s">
        <v>20</v>
      </c>
      <c r="F54" s="16">
        <v>240</v>
      </c>
      <c r="G54" s="17"/>
      <c r="H54" s="18">
        <v>0.23</v>
      </c>
      <c r="I54" s="17">
        <f t="shared" si="14"/>
        <v>0</v>
      </c>
      <c r="J54" s="17">
        <f t="shared" si="12"/>
        <v>0</v>
      </c>
      <c r="K54" s="17">
        <f t="shared" si="13"/>
        <v>0</v>
      </c>
      <c r="L54" s="13"/>
    </row>
    <row r="55" spans="2:12" ht="73.5" customHeight="1">
      <c r="B55" s="14">
        <v>4</v>
      </c>
      <c r="C55" s="19" t="s">
        <v>21</v>
      </c>
      <c r="D55" s="16" t="s">
        <v>20</v>
      </c>
      <c r="E55" s="16" t="s">
        <v>20</v>
      </c>
      <c r="F55" s="16">
        <v>240</v>
      </c>
      <c r="G55" s="17"/>
      <c r="H55" s="18">
        <v>0.23</v>
      </c>
      <c r="I55" s="17">
        <f t="shared" si="14"/>
        <v>0</v>
      </c>
      <c r="J55" s="17">
        <f t="shared" si="12"/>
        <v>0</v>
      </c>
      <c r="K55" s="17">
        <f t="shared" si="13"/>
        <v>0</v>
      </c>
      <c r="L55" s="13"/>
    </row>
    <row r="56" spans="2:12" ht="106.5" customHeight="1">
      <c r="B56" s="14">
        <v>5</v>
      </c>
      <c r="C56" s="19" t="s">
        <v>22</v>
      </c>
      <c r="D56" s="16" t="s">
        <v>11</v>
      </c>
      <c r="E56" s="16" t="s">
        <v>11</v>
      </c>
      <c r="F56" s="16">
        <v>70</v>
      </c>
      <c r="G56" s="17"/>
      <c r="H56" s="18">
        <v>0.23</v>
      </c>
      <c r="I56" s="17">
        <f t="shared" si="14"/>
        <v>0</v>
      </c>
      <c r="J56" s="17">
        <f t="shared" si="12"/>
        <v>0</v>
      </c>
      <c r="K56" s="17">
        <f t="shared" si="13"/>
        <v>0</v>
      </c>
      <c r="L56" s="13"/>
    </row>
    <row r="57" spans="2:12" ht="49.5">
      <c r="B57" s="14">
        <v>6</v>
      </c>
      <c r="C57" s="19" t="s">
        <v>23</v>
      </c>
      <c r="D57" s="16" t="s">
        <v>20</v>
      </c>
      <c r="E57" s="16" t="s">
        <v>20</v>
      </c>
      <c r="F57" s="16">
        <v>38</v>
      </c>
      <c r="G57" s="17"/>
      <c r="H57" s="18">
        <v>0.23</v>
      </c>
      <c r="I57" s="17">
        <f t="shared" si="14"/>
        <v>0</v>
      </c>
      <c r="J57" s="17">
        <f t="shared" si="12"/>
        <v>0</v>
      </c>
      <c r="K57" s="17">
        <f t="shared" si="13"/>
        <v>0</v>
      </c>
      <c r="L57" s="13"/>
    </row>
    <row r="58" spans="2:12" ht="16.5">
      <c r="B58" s="127" t="s">
        <v>12</v>
      </c>
      <c r="C58" s="127"/>
      <c r="D58" s="127"/>
      <c r="E58" s="127"/>
      <c r="F58" s="127"/>
      <c r="G58" s="127"/>
      <c r="H58" s="127"/>
      <c r="I58" s="127"/>
      <c r="J58" s="20">
        <f>SUM(J52,J53,J54,J55,J56,J57)</f>
        <v>0</v>
      </c>
      <c r="K58" s="20">
        <f>SUM(K52,K53,K54,K55,K56,K57)</f>
        <v>0</v>
      </c>
      <c r="L58" s="24"/>
    </row>
    <row r="59" spans="2:12" ht="16.5">
      <c r="B59" s="24" t="s">
        <v>28</v>
      </c>
      <c r="C59" s="24" t="s">
        <v>83</v>
      </c>
      <c r="D59" s="24"/>
      <c r="E59" s="24"/>
      <c r="F59" s="24"/>
      <c r="G59" s="24"/>
      <c r="H59" s="24"/>
      <c r="I59" s="24"/>
      <c r="J59" s="24"/>
      <c r="K59" s="24"/>
      <c r="L59" s="13"/>
    </row>
    <row r="60" spans="2:12" ht="181.5">
      <c r="B60" s="14">
        <v>1</v>
      </c>
      <c r="C60" s="19" t="s">
        <v>141</v>
      </c>
      <c r="D60" s="16" t="s">
        <v>11</v>
      </c>
      <c r="E60" s="16" t="s">
        <v>11</v>
      </c>
      <c r="F60" s="27">
        <v>3</v>
      </c>
      <c r="G60" s="17"/>
      <c r="H60" s="26">
        <v>0.23</v>
      </c>
      <c r="I60" s="17">
        <f>(G60*1.23)</f>
        <v>0</v>
      </c>
      <c r="J60" s="17">
        <f>(F60*G60)</f>
        <v>0</v>
      </c>
      <c r="K60" s="17">
        <f>(F60*I60)</f>
        <v>0</v>
      </c>
      <c r="L60" s="13"/>
    </row>
    <row r="61" spans="2:12" ht="69" customHeight="1">
      <c r="B61" s="14">
        <v>2</v>
      </c>
      <c r="C61" s="19" t="s">
        <v>25</v>
      </c>
      <c r="D61" s="16" t="s">
        <v>11</v>
      </c>
      <c r="E61" s="16" t="s">
        <v>11</v>
      </c>
      <c r="F61" s="27">
        <v>30</v>
      </c>
      <c r="G61" s="17"/>
      <c r="H61" s="26">
        <v>0.23</v>
      </c>
      <c r="I61" s="17">
        <f t="shared" ref="I61:I63" si="15">(G61*1.23)</f>
        <v>0</v>
      </c>
      <c r="J61" s="17">
        <f t="shared" ref="J61:J63" si="16">(F61*G61)</f>
        <v>0</v>
      </c>
      <c r="K61" s="17">
        <f t="shared" ref="K61:K63" si="17">(F61*I61)</f>
        <v>0</v>
      </c>
      <c r="L61" s="13"/>
    </row>
    <row r="62" spans="2:12" ht="66">
      <c r="B62" s="14">
        <v>3</v>
      </c>
      <c r="C62" s="19" t="s">
        <v>26</v>
      </c>
      <c r="D62" s="16" t="s">
        <v>11</v>
      </c>
      <c r="E62" s="16" t="s">
        <v>11</v>
      </c>
      <c r="F62" s="27">
        <v>30</v>
      </c>
      <c r="G62" s="17"/>
      <c r="H62" s="26">
        <v>0.23</v>
      </c>
      <c r="I62" s="17">
        <f t="shared" si="15"/>
        <v>0</v>
      </c>
      <c r="J62" s="17">
        <f t="shared" si="16"/>
        <v>0</v>
      </c>
      <c r="K62" s="17">
        <f t="shared" si="17"/>
        <v>0</v>
      </c>
      <c r="L62" s="13"/>
    </row>
    <row r="63" spans="2:12" ht="72.75" customHeight="1">
      <c r="B63" s="14">
        <v>4</v>
      </c>
      <c r="C63" s="19" t="s">
        <v>27</v>
      </c>
      <c r="D63" s="16" t="s">
        <v>11</v>
      </c>
      <c r="E63" s="16" t="s">
        <v>11</v>
      </c>
      <c r="F63" s="27">
        <v>30</v>
      </c>
      <c r="G63" s="17"/>
      <c r="H63" s="26">
        <v>0.23</v>
      </c>
      <c r="I63" s="17">
        <f t="shared" si="15"/>
        <v>0</v>
      </c>
      <c r="J63" s="17">
        <f t="shared" si="16"/>
        <v>0</v>
      </c>
      <c r="K63" s="17">
        <f t="shared" si="17"/>
        <v>0</v>
      </c>
      <c r="L63" s="13"/>
    </row>
    <row r="64" spans="2:12" ht="16.5" customHeight="1">
      <c r="B64" s="119" t="s">
        <v>13</v>
      </c>
      <c r="C64" s="120"/>
      <c r="D64" s="120"/>
      <c r="E64" s="120"/>
      <c r="F64" s="120"/>
      <c r="G64" s="120"/>
      <c r="H64" s="120"/>
      <c r="I64" s="121"/>
      <c r="J64" s="20">
        <f>SUM(J60,J61,J62,J63)</f>
        <v>0</v>
      </c>
      <c r="K64" s="20">
        <f>SUM(K60,K61,K62,K63)</f>
        <v>0</v>
      </c>
      <c r="L64" s="31"/>
    </row>
    <row r="65" spans="2:12" ht="16.5">
      <c r="B65" s="32" t="s">
        <v>31</v>
      </c>
      <c r="C65" s="33" t="s">
        <v>84</v>
      </c>
      <c r="D65" s="30"/>
      <c r="E65" s="30"/>
      <c r="F65" s="30"/>
      <c r="G65" s="30"/>
      <c r="H65" s="30"/>
      <c r="I65" s="30"/>
      <c r="J65" s="30"/>
      <c r="K65" s="30"/>
      <c r="L65" s="13"/>
    </row>
    <row r="66" spans="2:12" ht="33">
      <c r="B66" s="14">
        <v>1</v>
      </c>
      <c r="C66" s="15" t="s">
        <v>29</v>
      </c>
      <c r="D66" s="16" t="s">
        <v>16</v>
      </c>
      <c r="E66" s="16" t="s">
        <v>16</v>
      </c>
      <c r="F66" s="16">
        <v>5</v>
      </c>
      <c r="G66" s="17"/>
      <c r="H66" s="26">
        <v>0.23</v>
      </c>
      <c r="I66" s="17">
        <f>(G66*1.23)</f>
        <v>0</v>
      </c>
      <c r="J66" s="17">
        <f>(F66*G66)</f>
        <v>0</v>
      </c>
      <c r="K66" s="17">
        <f>(F66*I66)</f>
        <v>0</v>
      </c>
      <c r="L66" s="13"/>
    </row>
    <row r="67" spans="2:12" ht="33">
      <c r="B67" s="14">
        <v>2</v>
      </c>
      <c r="C67" s="15" t="s">
        <v>30</v>
      </c>
      <c r="D67" s="16" t="s">
        <v>16</v>
      </c>
      <c r="E67" s="16" t="s">
        <v>16</v>
      </c>
      <c r="F67" s="16">
        <v>5</v>
      </c>
      <c r="G67" s="17"/>
      <c r="H67" s="26">
        <v>0.23</v>
      </c>
      <c r="I67" s="17">
        <f>(G67*1.23)</f>
        <v>0</v>
      </c>
      <c r="J67" s="17">
        <f>(F67*G67)</f>
        <v>0</v>
      </c>
      <c r="K67" s="17">
        <f>(F67*I67)</f>
        <v>0</v>
      </c>
      <c r="L67" s="29"/>
    </row>
    <row r="68" spans="2:12" ht="16.5">
      <c r="B68" s="122" t="s">
        <v>13</v>
      </c>
      <c r="C68" s="123"/>
      <c r="D68" s="123"/>
      <c r="E68" s="123"/>
      <c r="F68" s="123"/>
      <c r="G68" s="123"/>
      <c r="H68" s="123"/>
      <c r="I68" s="124"/>
      <c r="J68" s="20">
        <f>SUM(J66:J67)</f>
        <v>0</v>
      </c>
      <c r="K68" s="20">
        <f>SUM(K66:K67)</f>
        <v>0</v>
      </c>
      <c r="L68" s="13"/>
    </row>
    <row r="69" spans="2:12" ht="36.75" customHeight="1">
      <c r="B69" s="34" t="s">
        <v>33</v>
      </c>
      <c r="C69" s="35" t="s">
        <v>85</v>
      </c>
      <c r="D69" s="35"/>
      <c r="E69" s="35"/>
      <c r="F69" s="35"/>
      <c r="G69" s="35"/>
      <c r="H69" s="35"/>
      <c r="I69" s="35"/>
      <c r="J69" s="35"/>
      <c r="K69" s="35"/>
      <c r="L69" s="13"/>
    </row>
    <row r="70" spans="2:12" ht="181.5">
      <c r="B70" s="14">
        <v>1</v>
      </c>
      <c r="C70" s="19" t="s">
        <v>32</v>
      </c>
      <c r="D70" s="16" t="s">
        <v>16</v>
      </c>
      <c r="E70" s="16" t="s">
        <v>16</v>
      </c>
      <c r="F70" s="16">
        <v>5</v>
      </c>
      <c r="G70" s="17"/>
      <c r="H70" s="26">
        <v>0.23</v>
      </c>
      <c r="I70" s="17">
        <f>(G70*1.23)</f>
        <v>0</v>
      </c>
      <c r="J70" s="17">
        <f>(F70*G70)</f>
        <v>0</v>
      </c>
      <c r="K70" s="17">
        <f>(F70*I70)</f>
        <v>0</v>
      </c>
      <c r="L70" s="13"/>
    </row>
    <row r="71" spans="2:12" ht="16.5">
      <c r="B71" s="122" t="s">
        <v>13</v>
      </c>
      <c r="C71" s="123"/>
      <c r="D71" s="123"/>
      <c r="E71" s="123"/>
      <c r="F71" s="123"/>
      <c r="G71" s="123"/>
      <c r="H71" s="123"/>
      <c r="I71" s="124"/>
      <c r="J71" s="20">
        <f>SUM(J70)</f>
        <v>0</v>
      </c>
      <c r="K71" s="20">
        <f>SUM(K70)</f>
        <v>0</v>
      </c>
      <c r="L71" s="13"/>
    </row>
    <row r="72" spans="2:12" ht="16.5">
      <c r="B72" s="24" t="s">
        <v>34</v>
      </c>
      <c r="C72" s="24" t="s">
        <v>86</v>
      </c>
      <c r="D72" s="24"/>
      <c r="E72" s="24"/>
      <c r="F72" s="24"/>
      <c r="G72" s="24"/>
      <c r="H72" s="24"/>
      <c r="I72" s="24"/>
      <c r="J72" s="24"/>
      <c r="K72" s="24"/>
      <c r="L72" s="13"/>
    </row>
    <row r="73" spans="2:12" ht="111" customHeight="1">
      <c r="B73" s="14">
        <v>1</v>
      </c>
      <c r="C73" s="19" t="s">
        <v>142</v>
      </c>
      <c r="D73" s="16" t="s">
        <v>16</v>
      </c>
      <c r="E73" s="16" t="s">
        <v>16</v>
      </c>
      <c r="F73" s="36">
        <v>22</v>
      </c>
      <c r="G73" s="17"/>
      <c r="H73" s="26">
        <v>0.23</v>
      </c>
      <c r="I73" s="17">
        <f>(G73*1.23)</f>
        <v>0</v>
      </c>
      <c r="J73" s="17">
        <f>(F73*G73)</f>
        <v>0</v>
      </c>
      <c r="K73" s="17">
        <f>(F73*I73)</f>
        <v>0</v>
      </c>
      <c r="L73" s="13"/>
    </row>
    <row r="74" spans="2:12" ht="67.5" customHeight="1">
      <c r="B74" s="14">
        <v>2</v>
      </c>
      <c r="C74" s="19" t="s">
        <v>61</v>
      </c>
      <c r="D74" s="16" t="s">
        <v>16</v>
      </c>
      <c r="E74" s="16" t="s">
        <v>16</v>
      </c>
      <c r="F74" s="98">
        <v>5</v>
      </c>
      <c r="G74" s="17"/>
      <c r="H74" s="26">
        <v>0.23</v>
      </c>
      <c r="I74" s="17">
        <f t="shared" ref="I74:I75" si="18">(G74*1.23)</f>
        <v>0</v>
      </c>
      <c r="J74" s="17">
        <f t="shared" ref="J74:J75" si="19">(F74*G74)</f>
        <v>0</v>
      </c>
      <c r="K74" s="17">
        <f t="shared" ref="K74:K75" si="20">(F74*I74)</f>
        <v>0</v>
      </c>
      <c r="L74" s="64"/>
    </row>
    <row r="75" spans="2:12" ht="90.75" customHeight="1">
      <c r="B75" s="14">
        <v>3</v>
      </c>
      <c r="C75" s="15" t="s">
        <v>146</v>
      </c>
      <c r="D75" s="16" t="s">
        <v>16</v>
      </c>
      <c r="E75" s="16" t="s">
        <v>16</v>
      </c>
      <c r="F75" s="27">
        <v>45</v>
      </c>
      <c r="G75" s="17"/>
      <c r="H75" s="26">
        <v>0.23</v>
      </c>
      <c r="I75" s="17">
        <f t="shared" si="18"/>
        <v>0</v>
      </c>
      <c r="J75" s="17">
        <f t="shared" si="19"/>
        <v>0</v>
      </c>
      <c r="K75" s="17">
        <f t="shared" si="20"/>
        <v>0</v>
      </c>
      <c r="L75" s="37"/>
    </row>
    <row r="76" spans="2:12" ht="16.5">
      <c r="B76" s="131" t="s">
        <v>12</v>
      </c>
      <c r="C76" s="132"/>
      <c r="D76" s="132"/>
      <c r="E76" s="132"/>
      <c r="F76" s="132"/>
      <c r="G76" s="132"/>
      <c r="H76" s="132"/>
      <c r="I76" s="133"/>
      <c r="J76" s="20">
        <f>SUM(J73:J75)</f>
        <v>0</v>
      </c>
      <c r="K76" s="20">
        <f>SUM(K73:K75)</f>
        <v>0</v>
      </c>
      <c r="L76" s="13"/>
    </row>
    <row r="77" spans="2:12" ht="16.5">
      <c r="B77" s="134" t="s">
        <v>87</v>
      </c>
      <c r="C77" s="134"/>
      <c r="D77" s="15"/>
      <c r="E77" s="15"/>
      <c r="F77" s="15"/>
      <c r="G77" s="15"/>
      <c r="H77" s="15"/>
      <c r="I77" s="15"/>
      <c r="J77" s="20"/>
      <c r="K77" s="20"/>
      <c r="L77" s="13"/>
    </row>
    <row r="78" spans="2:12" ht="122.25" customHeight="1">
      <c r="B78" s="38">
        <v>1</v>
      </c>
      <c r="C78" s="39" t="s">
        <v>143</v>
      </c>
      <c r="D78" s="21" t="s">
        <v>16</v>
      </c>
      <c r="E78" s="21" t="s">
        <v>16</v>
      </c>
      <c r="F78" s="21">
        <v>15</v>
      </c>
      <c r="G78" s="15"/>
      <c r="H78" s="40">
        <v>0.23</v>
      </c>
      <c r="I78" s="15">
        <f>(G78*1.23)</f>
        <v>0</v>
      </c>
      <c r="J78" s="17">
        <f>(F78*G78)</f>
        <v>0</v>
      </c>
      <c r="K78" s="17">
        <f>(F78*I78)</f>
        <v>0</v>
      </c>
      <c r="L78" s="13"/>
    </row>
    <row r="79" spans="2:12" ht="16.5">
      <c r="B79" s="127" t="s">
        <v>12</v>
      </c>
      <c r="C79" s="127"/>
      <c r="D79" s="127"/>
      <c r="E79" s="127"/>
      <c r="F79" s="127"/>
      <c r="G79" s="127"/>
      <c r="H79" s="127"/>
      <c r="I79" s="127"/>
      <c r="J79" s="20">
        <f>SUM(J78)</f>
        <v>0</v>
      </c>
      <c r="K79" s="20">
        <f>SUM(K78)</f>
        <v>0</v>
      </c>
      <c r="L79" s="59"/>
    </row>
    <row r="80" spans="2:12" ht="16.5">
      <c r="B80" s="58" t="s">
        <v>37</v>
      </c>
      <c r="C80" s="58" t="s">
        <v>88</v>
      </c>
      <c r="D80" s="58"/>
      <c r="E80" s="58"/>
      <c r="F80" s="58"/>
      <c r="G80" s="58"/>
      <c r="H80" s="58"/>
      <c r="I80" s="58"/>
      <c r="J80" s="58"/>
      <c r="K80" s="58"/>
      <c r="L80" s="13"/>
    </row>
    <row r="81" spans="2:12" ht="99">
      <c r="B81" s="14">
        <v>1</v>
      </c>
      <c r="C81" s="22" t="s">
        <v>65</v>
      </c>
      <c r="D81" s="16" t="s">
        <v>16</v>
      </c>
      <c r="E81" s="16" t="s">
        <v>16</v>
      </c>
      <c r="F81" s="16">
        <v>10</v>
      </c>
      <c r="G81" s="17"/>
      <c r="H81" s="18">
        <v>0.23</v>
      </c>
      <c r="I81" s="17">
        <f>(G81*1.23)</f>
        <v>0</v>
      </c>
      <c r="J81" s="17">
        <f>(F81*G81)</f>
        <v>0</v>
      </c>
      <c r="K81" s="17">
        <f>(F81*I81)</f>
        <v>0</v>
      </c>
      <c r="L81" s="13"/>
    </row>
    <row r="82" spans="2:12" ht="66">
      <c r="B82" s="14">
        <v>2</v>
      </c>
      <c r="C82" s="22" t="s">
        <v>35</v>
      </c>
      <c r="D82" s="16" t="s">
        <v>16</v>
      </c>
      <c r="E82" s="16" t="s">
        <v>16</v>
      </c>
      <c r="F82" s="16">
        <v>10</v>
      </c>
      <c r="G82" s="17"/>
      <c r="H82" s="18">
        <v>0.23</v>
      </c>
      <c r="I82" s="17">
        <f t="shared" ref="I82:I84" si="21">(G82*1.23)</f>
        <v>0</v>
      </c>
      <c r="J82" s="17">
        <f t="shared" ref="J82:J84" si="22">(F82*G82)</f>
        <v>0</v>
      </c>
      <c r="K82" s="17">
        <f t="shared" ref="K82:K84" si="23">(F82*I82)</f>
        <v>0</v>
      </c>
      <c r="L82" s="13"/>
    </row>
    <row r="83" spans="2:12" ht="82.5">
      <c r="B83" s="14">
        <v>3</v>
      </c>
      <c r="C83" s="22" t="s">
        <v>36</v>
      </c>
      <c r="D83" s="16" t="s">
        <v>11</v>
      </c>
      <c r="E83" s="16" t="s">
        <v>11</v>
      </c>
      <c r="F83" s="16">
        <v>5</v>
      </c>
      <c r="G83" s="17"/>
      <c r="H83" s="18">
        <v>0.23</v>
      </c>
      <c r="I83" s="17">
        <f t="shared" si="21"/>
        <v>0</v>
      </c>
      <c r="J83" s="17">
        <f t="shared" si="22"/>
        <v>0</v>
      </c>
      <c r="K83" s="17">
        <f t="shared" si="23"/>
        <v>0</v>
      </c>
      <c r="L83" s="41"/>
    </row>
    <row r="84" spans="2:12" ht="70.5" customHeight="1">
      <c r="B84" s="14">
        <v>4</v>
      </c>
      <c r="C84" s="22" t="s">
        <v>64</v>
      </c>
      <c r="D84" s="16" t="s">
        <v>16</v>
      </c>
      <c r="E84" s="16" t="s">
        <v>16</v>
      </c>
      <c r="F84" s="16">
        <v>2</v>
      </c>
      <c r="G84" s="17"/>
      <c r="H84" s="18">
        <v>0.23</v>
      </c>
      <c r="I84" s="17">
        <f t="shared" si="21"/>
        <v>0</v>
      </c>
      <c r="J84" s="17">
        <f t="shared" si="22"/>
        <v>0</v>
      </c>
      <c r="K84" s="17">
        <f t="shared" si="23"/>
        <v>0</v>
      </c>
      <c r="L84" s="24"/>
    </row>
    <row r="85" spans="2:12" ht="17.25" thickBot="1">
      <c r="B85" s="135" t="s">
        <v>13</v>
      </c>
      <c r="C85" s="136"/>
      <c r="D85" s="136"/>
      <c r="E85" s="136"/>
      <c r="F85" s="136"/>
      <c r="G85" s="136"/>
      <c r="H85" s="136"/>
      <c r="I85" s="137"/>
      <c r="J85" s="79">
        <f>SUM(J81,J82,J83,J84)</f>
        <v>0</v>
      </c>
      <c r="K85" s="79">
        <f>SUM(K81,K82,K83,K84)</f>
        <v>0</v>
      </c>
      <c r="L85" s="13"/>
    </row>
    <row r="86" spans="2:12" ht="16.5">
      <c r="B86" s="139" t="s">
        <v>89</v>
      </c>
      <c r="C86" s="139"/>
      <c r="D86" s="42"/>
      <c r="E86" s="42"/>
      <c r="F86" s="42"/>
      <c r="G86" s="42"/>
      <c r="H86" s="42"/>
      <c r="I86" s="42"/>
      <c r="J86" s="17"/>
      <c r="K86" s="17"/>
      <c r="L86" s="13"/>
    </row>
    <row r="87" spans="2:12" ht="49.5">
      <c r="B87" s="43">
        <v>1</v>
      </c>
      <c r="C87" s="44" t="s">
        <v>38</v>
      </c>
      <c r="D87" s="45" t="s">
        <v>16</v>
      </c>
      <c r="E87" s="45" t="s">
        <v>16</v>
      </c>
      <c r="F87" s="45">
        <v>300</v>
      </c>
      <c r="G87" s="46"/>
      <c r="H87" s="47">
        <v>0.23</v>
      </c>
      <c r="I87" s="17">
        <f>(G87*1.23)</f>
        <v>0</v>
      </c>
      <c r="J87" s="17">
        <f>(F87*G87)</f>
        <v>0</v>
      </c>
      <c r="K87" s="17">
        <f>(F87*I87)</f>
        <v>0</v>
      </c>
      <c r="L87" s="55"/>
    </row>
    <row r="88" spans="2:12" ht="16.5">
      <c r="B88" s="138" t="s">
        <v>13</v>
      </c>
      <c r="C88" s="138"/>
      <c r="D88" s="138"/>
      <c r="E88" s="138"/>
      <c r="F88" s="138"/>
      <c r="G88" s="138"/>
      <c r="H88" s="138"/>
      <c r="I88" s="138"/>
      <c r="J88" s="80">
        <f>SUM(J87)</f>
        <v>0</v>
      </c>
      <c r="K88" s="80">
        <f>SUM(K87)</f>
        <v>0</v>
      </c>
      <c r="L88" s="56"/>
    </row>
    <row r="89" spans="2:12" ht="16.5">
      <c r="B89" s="54" t="s">
        <v>42</v>
      </c>
      <c r="C89" s="90" t="s">
        <v>90</v>
      </c>
      <c r="D89" s="55"/>
      <c r="E89" s="55"/>
      <c r="F89" s="55"/>
      <c r="G89" s="55"/>
      <c r="H89" s="55"/>
      <c r="I89" s="55"/>
      <c r="J89" s="52"/>
      <c r="K89" s="52"/>
      <c r="L89" s="13"/>
    </row>
    <row r="90" spans="2:12" ht="132">
      <c r="B90" s="49">
        <v>1</v>
      </c>
      <c r="C90" s="50" t="s">
        <v>39</v>
      </c>
      <c r="D90" s="51" t="s">
        <v>16</v>
      </c>
      <c r="E90" s="51" t="s">
        <v>16</v>
      </c>
      <c r="F90" s="51">
        <v>400</v>
      </c>
      <c r="G90" s="52"/>
      <c r="H90" s="53">
        <v>0.23</v>
      </c>
      <c r="I90" s="52">
        <f>(G90*1.23)</f>
        <v>0</v>
      </c>
      <c r="J90" s="17">
        <f>(F90*G90)</f>
        <v>0</v>
      </c>
      <c r="K90" s="17">
        <f>(F90*I90)</f>
        <v>0</v>
      </c>
      <c r="L90" s="13"/>
    </row>
    <row r="91" spans="2:12" ht="132">
      <c r="B91" s="14">
        <v>2</v>
      </c>
      <c r="C91" s="19" t="s">
        <v>40</v>
      </c>
      <c r="D91" s="16" t="s">
        <v>16</v>
      </c>
      <c r="E91" s="16" t="s">
        <v>16</v>
      </c>
      <c r="F91" s="16">
        <v>600</v>
      </c>
      <c r="G91" s="17"/>
      <c r="H91" s="26">
        <v>0.23</v>
      </c>
      <c r="I91" s="52">
        <f t="shared" ref="I91:I92" si="24">(G91*1.23)</f>
        <v>0</v>
      </c>
      <c r="J91" s="17">
        <f t="shared" ref="J91:J92" si="25">(F91*G91)</f>
        <v>0</v>
      </c>
      <c r="K91" s="17">
        <f t="shared" ref="K91:K92" si="26">(F91*I91)</f>
        <v>0</v>
      </c>
      <c r="L91" s="28"/>
    </row>
    <row r="92" spans="2:12" ht="132">
      <c r="B92" s="14">
        <v>3</v>
      </c>
      <c r="C92" s="19" t="s">
        <v>41</v>
      </c>
      <c r="D92" s="16" t="s">
        <v>16</v>
      </c>
      <c r="E92" s="16" t="s">
        <v>16</v>
      </c>
      <c r="F92" s="16">
        <v>250</v>
      </c>
      <c r="G92" s="17"/>
      <c r="H92" s="26">
        <v>0.23</v>
      </c>
      <c r="I92" s="52">
        <f t="shared" si="24"/>
        <v>0</v>
      </c>
      <c r="J92" s="17">
        <f t="shared" si="25"/>
        <v>0</v>
      </c>
      <c r="K92" s="17">
        <f t="shared" si="26"/>
        <v>0</v>
      </c>
      <c r="L92" s="24"/>
    </row>
    <row r="93" spans="2:12" ht="16.5">
      <c r="B93" s="144" t="s">
        <v>13</v>
      </c>
      <c r="C93" s="145"/>
      <c r="D93" s="145"/>
      <c r="E93" s="145"/>
      <c r="F93" s="145"/>
      <c r="G93" s="145"/>
      <c r="H93" s="145"/>
      <c r="I93" s="146"/>
      <c r="J93" s="81">
        <f>SUM(J90,J91,J92)</f>
        <v>0</v>
      </c>
      <c r="K93" s="81">
        <f>SUM(K90,K91,K92)</f>
        <v>0</v>
      </c>
      <c r="L93" s="13"/>
    </row>
    <row r="94" spans="2:12" ht="16.5">
      <c r="B94" s="12" t="s">
        <v>14</v>
      </c>
      <c r="C94" s="12" t="s">
        <v>91</v>
      </c>
      <c r="D94" s="12"/>
      <c r="E94" s="12"/>
      <c r="F94" s="12"/>
      <c r="G94" s="12"/>
      <c r="H94" s="12"/>
      <c r="I94" s="12"/>
      <c r="J94" s="17"/>
      <c r="K94" s="17"/>
      <c r="L94" s="13"/>
    </row>
    <row r="95" spans="2:12" ht="134.25" customHeight="1">
      <c r="B95" s="14">
        <v>1</v>
      </c>
      <c r="C95" s="19" t="s">
        <v>144</v>
      </c>
      <c r="D95" s="16" t="s">
        <v>11</v>
      </c>
      <c r="E95" s="16" t="s">
        <v>11</v>
      </c>
      <c r="F95" s="16">
        <v>40</v>
      </c>
      <c r="G95" s="17"/>
      <c r="H95" s="18">
        <v>0.23</v>
      </c>
      <c r="I95" s="17">
        <f>(G95*1.23)</f>
        <v>0</v>
      </c>
      <c r="J95" s="17">
        <f>(F95*G95)</f>
        <v>0</v>
      </c>
      <c r="K95" s="17">
        <f>(F95*I95)</f>
        <v>0</v>
      </c>
      <c r="L95" s="24"/>
    </row>
    <row r="96" spans="2:12" ht="99.75" customHeight="1">
      <c r="B96" s="14">
        <v>2</v>
      </c>
      <c r="C96" s="19" t="s">
        <v>145</v>
      </c>
      <c r="D96" s="16" t="s">
        <v>11</v>
      </c>
      <c r="E96" s="16" t="s">
        <v>11</v>
      </c>
      <c r="F96" s="16">
        <v>40</v>
      </c>
      <c r="G96" s="17"/>
      <c r="H96" s="18">
        <v>0.23</v>
      </c>
      <c r="I96" s="17">
        <f>(G96*1.23)</f>
        <v>0</v>
      </c>
      <c r="J96" s="17">
        <f>(F96*G96)</f>
        <v>0</v>
      </c>
      <c r="K96" s="17">
        <f>(F96*I96)</f>
        <v>0</v>
      </c>
      <c r="L96" s="55"/>
    </row>
    <row r="97" spans="2:12" ht="16.5">
      <c r="B97" s="127" t="s">
        <v>12</v>
      </c>
      <c r="C97" s="127"/>
      <c r="D97" s="127"/>
      <c r="E97" s="127"/>
      <c r="F97" s="127"/>
      <c r="G97" s="127"/>
      <c r="H97" s="127"/>
      <c r="I97" s="127"/>
      <c r="J97" s="82">
        <f>SUM(J95,J96)</f>
        <v>0</v>
      </c>
      <c r="K97" s="82">
        <f>SUM(K95,K96)</f>
        <v>0</v>
      </c>
      <c r="L97" s="24"/>
    </row>
    <row r="98" spans="2:12" ht="16.5">
      <c r="B98" s="48" t="s">
        <v>18</v>
      </c>
      <c r="C98" s="91" t="s">
        <v>92</v>
      </c>
      <c r="J98" s="17"/>
      <c r="K98" s="57"/>
      <c r="L98" s="13"/>
    </row>
    <row r="99" spans="2:12" ht="148.5">
      <c r="B99" s="14">
        <v>1</v>
      </c>
      <c r="C99" s="19" t="s">
        <v>43</v>
      </c>
      <c r="D99" s="16" t="s">
        <v>16</v>
      </c>
      <c r="E99" s="16" t="s">
        <v>16</v>
      </c>
      <c r="F99" s="16">
        <v>25</v>
      </c>
      <c r="G99" s="17"/>
      <c r="H99" s="26">
        <v>0.23</v>
      </c>
      <c r="I99" s="17">
        <f>(G99*1.23)</f>
        <v>0</v>
      </c>
      <c r="J99" s="17">
        <f>(F99*G99)</f>
        <v>0</v>
      </c>
      <c r="K99" s="57">
        <f>(F99*I99)</f>
        <v>0</v>
      </c>
      <c r="L99" s="59"/>
    </row>
    <row r="100" spans="2:12" ht="16.5">
      <c r="B100" s="126" t="s">
        <v>13</v>
      </c>
      <c r="C100" s="126"/>
      <c r="D100" s="126"/>
      <c r="E100" s="126"/>
      <c r="F100" s="126"/>
      <c r="G100" s="126"/>
      <c r="H100" s="126"/>
      <c r="I100" s="126"/>
      <c r="J100" s="83">
        <f>SUM(J99)</f>
        <v>0</v>
      </c>
      <c r="K100" s="83">
        <f>SUM(K99)</f>
        <v>0</v>
      </c>
      <c r="L100" s="13"/>
    </row>
    <row r="101" spans="2:12" ht="17.25" thickBot="1">
      <c r="B101" s="60" t="s">
        <v>45</v>
      </c>
      <c r="C101" s="30" t="s">
        <v>93</v>
      </c>
      <c r="D101" s="30"/>
      <c r="E101" s="30"/>
      <c r="F101" s="30"/>
      <c r="G101" s="30"/>
      <c r="H101" s="30"/>
      <c r="I101" s="30"/>
      <c r="J101" s="17"/>
      <c r="K101" s="17"/>
      <c r="L101" s="13"/>
    </row>
    <row r="102" spans="2:12" ht="50.25" thickBot="1">
      <c r="B102" s="14">
        <v>1</v>
      </c>
      <c r="C102" s="22" t="s">
        <v>44</v>
      </c>
      <c r="D102" s="16" t="s">
        <v>11</v>
      </c>
      <c r="E102" s="16" t="s">
        <v>11</v>
      </c>
      <c r="F102" s="16">
        <v>5</v>
      </c>
      <c r="G102" s="17"/>
      <c r="H102" s="18">
        <v>0.23</v>
      </c>
      <c r="I102" s="17">
        <f>(G102*1.23)</f>
        <v>0</v>
      </c>
      <c r="J102" s="84">
        <f>(F102*G102)</f>
        <v>0</v>
      </c>
      <c r="K102" s="84">
        <f>(F102*I102)</f>
        <v>0</v>
      </c>
      <c r="L102" s="24"/>
    </row>
    <row r="103" spans="2:12" ht="17.25" thickBot="1">
      <c r="B103" s="140" t="s">
        <v>13</v>
      </c>
      <c r="C103" s="141"/>
      <c r="D103" s="141"/>
      <c r="E103" s="141"/>
      <c r="F103" s="141"/>
      <c r="G103" s="141"/>
      <c r="H103" s="141"/>
      <c r="I103" s="142"/>
      <c r="J103" s="81">
        <f>SUM(J102)</f>
        <v>0</v>
      </c>
      <c r="K103" s="81">
        <f>SUM(K102)</f>
        <v>0</v>
      </c>
      <c r="L103" s="13"/>
    </row>
    <row r="104" spans="2:12" ht="16.5">
      <c r="B104" s="143" t="s">
        <v>94</v>
      </c>
      <c r="C104" s="143"/>
      <c r="D104" s="12"/>
      <c r="E104" s="12"/>
      <c r="F104" s="12"/>
      <c r="G104" s="12"/>
      <c r="H104" s="12"/>
      <c r="I104" s="12"/>
      <c r="J104" s="17"/>
      <c r="K104" s="17"/>
      <c r="L104" s="13"/>
    </row>
    <row r="105" spans="2:12" ht="82.5">
      <c r="B105" s="14">
        <v>1</v>
      </c>
      <c r="C105" s="22" t="s">
        <v>46</v>
      </c>
      <c r="D105" s="16" t="s">
        <v>16</v>
      </c>
      <c r="E105" s="16" t="s">
        <v>16</v>
      </c>
      <c r="F105" s="27">
        <v>100</v>
      </c>
      <c r="G105" s="17"/>
      <c r="H105" s="26">
        <v>0.23</v>
      </c>
      <c r="I105" s="17">
        <f>(G105*1.23)</f>
        <v>0</v>
      </c>
      <c r="J105" s="17">
        <f>(F105*G105)</f>
        <v>0</v>
      </c>
      <c r="K105" s="17">
        <f>(F105*I105)</f>
        <v>0</v>
      </c>
      <c r="L105" s="13"/>
    </row>
    <row r="106" spans="2:12" ht="135.75" customHeight="1">
      <c r="B106" s="14">
        <v>2</v>
      </c>
      <c r="C106" s="19" t="s">
        <v>47</v>
      </c>
      <c r="D106" s="16" t="s">
        <v>16</v>
      </c>
      <c r="E106" s="16" t="s">
        <v>16</v>
      </c>
      <c r="F106" s="27">
        <v>20</v>
      </c>
      <c r="G106" s="17"/>
      <c r="H106" s="26">
        <v>0.23</v>
      </c>
      <c r="I106" s="17">
        <f t="shared" ref="I106:I116" si="27">(G106*1.23)</f>
        <v>0</v>
      </c>
      <c r="J106" s="17">
        <f t="shared" ref="J106:J116" si="28">(F106*G106)</f>
        <v>0</v>
      </c>
      <c r="K106" s="17">
        <f t="shared" ref="K106:K116" si="29">(F106*I106)</f>
        <v>0</v>
      </c>
      <c r="L106" s="25"/>
    </row>
    <row r="107" spans="2:12" ht="156.75" customHeight="1">
      <c r="B107" s="14">
        <v>3</v>
      </c>
      <c r="C107" s="19" t="s">
        <v>68</v>
      </c>
      <c r="D107" s="16" t="s">
        <v>16</v>
      </c>
      <c r="E107" s="16" t="s">
        <v>16</v>
      </c>
      <c r="F107" s="27">
        <v>20</v>
      </c>
      <c r="G107" s="17"/>
      <c r="H107" s="26">
        <v>0.23</v>
      </c>
      <c r="I107" s="17">
        <f t="shared" si="27"/>
        <v>0</v>
      </c>
      <c r="J107" s="17">
        <f t="shared" si="28"/>
        <v>0</v>
      </c>
      <c r="K107" s="17">
        <f t="shared" si="29"/>
        <v>0</v>
      </c>
      <c r="L107" s="25"/>
    </row>
    <row r="108" spans="2:12" ht="82.5">
      <c r="B108" s="14">
        <v>3</v>
      </c>
      <c r="C108" s="19" t="s">
        <v>48</v>
      </c>
      <c r="D108" s="16" t="s">
        <v>16</v>
      </c>
      <c r="E108" s="16" t="s">
        <v>16</v>
      </c>
      <c r="F108" s="27">
        <v>150</v>
      </c>
      <c r="G108" s="17"/>
      <c r="H108" s="26">
        <v>0.23</v>
      </c>
      <c r="I108" s="17">
        <f t="shared" si="27"/>
        <v>0</v>
      </c>
      <c r="J108" s="17">
        <f t="shared" si="28"/>
        <v>0</v>
      </c>
      <c r="K108" s="17">
        <f t="shared" si="29"/>
        <v>0</v>
      </c>
      <c r="L108" s="25"/>
    </row>
    <row r="109" spans="2:12" ht="82.5">
      <c r="B109" s="14">
        <v>4</v>
      </c>
      <c r="C109" s="19" t="s">
        <v>49</v>
      </c>
      <c r="D109" s="16" t="s">
        <v>16</v>
      </c>
      <c r="E109" s="16" t="s">
        <v>16</v>
      </c>
      <c r="F109" s="27">
        <v>150</v>
      </c>
      <c r="G109" s="17"/>
      <c r="H109" s="26">
        <v>0.23</v>
      </c>
      <c r="I109" s="17">
        <f t="shared" si="27"/>
        <v>0</v>
      </c>
      <c r="J109" s="17">
        <f t="shared" si="28"/>
        <v>0</v>
      </c>
      <c r="K109" s="17">
        <f t="shared" si="29"/>
        <v>0</v>
      </c>
      <c r="L109" s="25"/>
    </row>
    <row r="110" spans="2:12" ht="82.5">
      <c r="B110" s="14">
        <v>5</v>
      </c>
      <c r="C110" s="19" t="s">
        <v>50</v>
      </c>
      <c r="D110" s="16" t="s">
        <v>16</v>
      </c>
      <c r="E110" s="16" t="s">
        <v>16</v>
      </c>
      <c r="F110" s="27">
        <v>50</v>
      </c>
      <c r="G110" s="17"/>
      <c r="H110" s="26">
        <v>0.23</v>
      </c>
      <c r="I110" s="17">
        <f t="shared" si="27"/>
        <v>0</v>
      </c>
      <c r="J110" s="17">
        <f t="shared" si="28"/>
        <v>0</v>
      </c>
      <c r="K110" s="17">
        <f t="shared" si="29"/>
        <v>0</v>
      </c>
      <c r="L110" s="25"/>
    </row>
    <row r="111" spans="2:12" ht="132">
      <c r="B111" s="14">
        <v>6</v>
      </c>
      <c r="C111" s="19" t="s">
        <v>51</v>
      </c>
      <c r="D111" s="16" t="s">
        <v>16</v>
      </c>
      <c r="E111" s="16" t="s">
        <v>16</v>
      </c>
      <c r="F111" s="27">
        <v>10</v>
      </c>
      <c r="G111" s="17"/>
      <c r="H111" s="26">
        <v>0.23</v>
      </c>
      <c r="I111" s="17">
        <f t="shared" si="27"/>
        <v>0</v>
      </c>
      <c r="J111" s="17">
        <f t="shared" si="28"/>
        <v>0</v>
      </c>
      <c r="K111" s="17">
        <f t="shared" si="29"/>
        <v>0</v>
      </c>
      <c r="L111" s="25"/>
    </row>
    <row r="112" spans="2:12" ht="49.5">
      <c r="B112" s="14">
        <v>7</v>
      </c>
      <c r="C112" s="19" t="s">
        <v>52</v>
      </c>
      <c r="D112" s="16" t="s">
        <v>16</v>
      </c>
      <c r="E112" s="16" t="s">
        <v>16</v>
      </c>
      <c r="F112" s="27">
        <v>30</v>
      </c>
      <c r="G112" s="17"/>
      <c r="H112" s="26">
        <v>0.23</v>
      </c>
      <c r="I112" s="17">
        <f t="shared" si="27"/>
        <v>0</v>
      </c>
      <c r="J112" s="17">
        <f t="shared" si="28"/>
        <v>0</v>
      </c>
      <c r="K112" s="17">
        <f t="shared" si="29"/>
        <v>0</v>
      </c>
      <c r="L112" s="25"/>
    </row>
    <row r="113" spans="2:12" ht="66">
      <c r="B113" s="14">
        <v>8</v>
      </c>
      <c r="C113" s="19" t="s">
        <v>53</v>
      </c>
      <c r="D113" s="16" t="s">
        <v>16</v>
      </c>
      <c r="E113" s="16" t="s">
        <v>16</v>
      </c>
      <c r="F113" s="27">
        <v>150</v>
      </c>
      <c r="G113" s="17"/>
      <c r="H113" s="26">
        <v>0.23</v>
      </c>
      <c r="I113" s="17">
        <f t="shared" si="27"/>
        <v>0</v>
      </c>
      <c r="J113" s="17">
        <f t="shared" si="28"/>
        <v>0</v>
      </c>
      <c r="K113" s="17">
        <f t="shared" si="29"/>
        <v>0</v>
      </c>
      <c r="L113" s="25"/>
    </row>
    <row r="114" spans="2:12" ht="115.5">
      <c r="B114" s="14">
        <v>9</v>
      </c>
      <c r="C114" s="19" t="s">
        <v>69</v>
      </c>
      <c r="D114" s="16" t="s">
        <v>16</v>
      </c>
      <c r="E114" s="16" t="s">
        <v>16</v>
      </c>
      <c r="F114" s="27">
        <v>3</v>
      </c>
      <c r="G114" s="17"/>
      <c r="H114" s="26">
        <v>0.23</v>
      </c>
      <c r="I114" s="17">
        <f t="shared" si="27"/>
        <v>0</v>
      </c>
      <c r="J114" s="17">
        <f t="shared" si="28"/>
        <v>0</v>
      </c>
      <c r="K114" s="17">
        <f t="shared" si="29"/>
        <v>0</v>
      </c>
      <c r="L114" s="25"/>
    </row>
    <row r="115" spans="2:12" ht="49.5">
      <c r="B115" s="14">
        <v>10</v>
      </c>
      <c r="C115" s="19" t="s">
        <v>153</v>
      </c>
      <c r="D115" s="16" t="s">
        <v>16</v>
      </c>
      <c r="E115" s="16" t="s">
        <v>16</v>
      </c>
      <c r="F115" s="27">
        <v>5</v>
      </c>
      <c r="G115" s="17"/>
      <c r="H115" s="26">
        <v>0.23</v>
      </c>
      <c r="I115" s="17">
        <f t="shared" si="27"/>
        <v>0</v>
      </c>
      <c r="J115" s="17">
        <f t="shared" si="28"/>
        <v>0</v>
      </c>
      <c r="K115" s="17">
        <f t="shared" si="29"/>
        <v>0</v>
      </c>
      <c r="L115" s="25"/>
    </row>
    <row r="116" spans="2:12" ht="33">
      <c r="B116" s="14">
        <v>11</v>
      </c>
      <c r="C116" s="19" t="s">
        <v>54</v>
      </c>
      <c r="D116" s="16" t="s">
        <v>16</v>
      </c>
      <c r="E116" s="16" t="s">
        <v>16</v>
      </c>
      <c r="F116" s="27">
        <v>5</v>
      </c>
      <c r="G116" s="17"/>
      <c r="H116" s="26">
        <v>0.23</v>
      </c>
      <c r="I116" s="17">
        <f t="shared" si="27"/>
        <v>0</v>
      </c>
      <c r="J116" s="17">
        <f t="shared" si="28"/>
        <v>0</v>
      </c>
      <c r="K116" s="17">
        <f t="shared" si="29"/>
        <v>0</v>
      </c>
      <c r="L116" s="24"/>
    </row>
    <row r="117" spans="2:12" ht="16.5">
      <c r="B117" s="126" t="s">
        <v>13</v>
      </c>
      <c r="C117" s="126"/>
      <c r="D117" s="126"/>
      <c r="E117" s="126"/>
      <c r="F117" s="126"/>
      <c r="G117" s="126"/>
      <c r="H117" s="126"/>
      <c r="I117" s="126"/>
      <c r="J117" s="81">
        <f>SUM(J105,J106,J107,J108,J109,J110,J111,J112,J113,J114,J115,J116)</f>
        <v>0</v>
      </c>
      <c r="K117" s="81">
        <f>SUM(K105,K106,K107,K108,K109,K110,K111,K112,K113,K114,K115,K116)</f>
        <v>0</v>
      </c>
      <c r="L117" s="13"/>
    </row>
    <row r="118" spans="2:12" ht="16.5">
      <c r="B118" s="12" t="s">
        <v>59</v>
      </c>
      <c r="C118" s="12" t="s">
        <v>95</v>
      </c>
      <c r="D118" s="120"/>
      <c r="E118" s="120"/>
      <c r="F118" s="120"/>
      <c r="G118" s="120"/>
      <c r="H118" s="120"/>
      <c r="I118" s="120"/>
      <c r="J118" s="120"/>
      <c r="K118" s="120"/>
      <c r="L118" s="121"/>
    </row>
    <row r="119" spans="2:12" ht="99">
      <c r="B119" s="14">
        <v>1</v>
      </c>
      <c r="C119" s="15" t="s">
        <v>55</v>
      </c>
      <c r="D119" s="16" t="s">
        <v>11</v>
      </c>
      <c r="E119" s="16" t="s">
        <v>11</v>
      </c>
      <c r="F119" s="95">
        <v>4</v>
      </c>
      <c r="G119" s="17"/>
      <c r="H119" s="26">
        <v>0.23</v>
      </c>
      <c r="I119" s="17">
        <f>(G119*1.23)</f>
        <v>0</v>
      </c>
      <c r="J119" s="17">
        <f>(F119*G119)</f>
        <v>0</v>
      </c>
      <c r="K119" s="17">
        <f>(F119*I119)</f>
        <v>0</v>
      </c>
      <c r="L119" s="13"/>
    </row>
    <row r="120" spans="2:12" ht="33">
      <c r="B120" s="14">
        <v>2</v>
      </c>
      <c r="C120" s="15" t="s">
        <v>56</v>
      </c>
      <c r="D120" s="16" t="s">
        <v>11</v>
      </c>
      <c r="E120" s="16" t="s">
        <v>11</v>
      </c>
      <c r="F120" s="95">
        <v>40</v>
      </c>
      <c r="G120" s="17"/>
      <c r="H120" s="26">
        <v>0.23</v>
      </c>
      <c r="I120" s="17">
        <f t="shared" ref="I120:I123" si="30">(G120*1.23)</f>
        <v>0</v>
      </c>
      <c r="J120" s="17">
        <f t="shared" ref="J120:J123" si="31">(F120*G120)</f>
        <v>0</v>
      </c>
      <c r="K120" s="17">
        <f t="shared" ref="K120:K123" si="32">(F120*I120)</f>
        <v>0</v>
      </c>
      <c r="L120" s="13"/>
    </row>
    <row r="121" spans="2:12" ht="33">
      <c r="B121" s="14">
        <v>3</v>
      </c>
      <c r="C121" s="15" t="s">
        <v>57</v>
      </c>
      <c r="D121" s="16" t="s">
        <v>16</v>
      </c>
      <c r="E121" s="16" t="s">
        <v>16</v>
      </c>
      <c r="F121" s="95">
        <v>5</v>
      </c>
      <c r="G121" s="17"/>
      <c r="H121" s="26">
        <v>0.23</v>
      </c>
      <c r="I121" s="17">
        <f t="shared" si="30"/>
        <v>0</v>
      </c>
      <c r="J121" s="17">
        <f t="shared" si="31"/>
        <v>0</v>
      </c>
      <c r="K121" s="17">
        <f t="shared" si="32"/>
        <v>0</v>
      </c>
      <c r="L121" s="13"/>
    </row>
    <row r="122" spans="2:12" ht="115.5">
      <c r="B122" s="14">
        <v>4</v>
      </c>
      <c r="C122" s="15" t="s">
        <v>58</v>
      </c>
      <c r="D122" s="16" t="s">
        <v>11</v>
      </c>
      <c r="E122" s="16" t="s">
        <v>11</v>
      </c>
      <c r="F122" s="95">
        <v>40</v>
      </c>
      <c r="G122" s="17"/>
      <c r="H122" s="26">
        <v>0.23</v>
      </c>
      <c r="I122" s="17">
        <f t="shared" si="30"/>
        <v>0</v>
      </c>
      <c r="J122" s="17">
        <f t="shared" si="31"/>
        <v>0</v>
      </c>
      <c r="K122" s="17">
        <f t="shared" si="32"/>
        <v>0</v>
      </c>
      <c r="L122" s="55"/>
    </row>
    <row r="123" spans="2:12" ht="66">
      <c r="B123" s="14">
        <v>5</v>
      </c>
      <c r="C123" s="15" t="s">
        <v>101</v>
      </c>
      <c r="D123" s="16" t="s">
        <v>11</v>
      </c>
      <c r="E123" s="16" t="s">
        <v>11</v>
      </c>
      <c r="F123" s="95">
        <v>25</v>
      </c>
      <c r="G123" s="17"/>
      <c r="H123" s="26">
        <v>0.23</v>
      </c>
      <c r="I123" s="17">
        <f t="shared" si="30"/>
        <v>0</v>
      </c>
      <c r="J123" s="17">
        <f t="shared" si="31"/>
        <v>0</v>
      </c>
      <c r="K123" s="17">
        <f t="shared" si="32"/>
        <v>0</v>
      </c>
      <c r="L123" s="87"/>
    </row>
    <row r="124" spans="2:12" ht="16.5">
      <c r="B124" s="126" t="s">
        <v>13</v>
      </c>
      <c r="C124" s="126"/>
      <c r="D124" s="126"/>
      <c r="E124" s="126"/>
      <c r="F124" s="126"/>
      <c r="G124" s="126"/>
      <c r="H124" s="126"/>
      <c r="I124" s="126"/>
      <c r="J124" s="85">
        <f>SUM(J119,J120,J121,J122,J123)</f>
        <v>0</v>
      </c>
      <c r="K124" s="85">
        <f>SUM(K119,K120,K121,K122,K123)</f>
        <v>0</v>
      </c>
      <c r="L124" s="61"/>
    </row>
    <row r="125" spans="2:12" ht="47.25" customHeight="1">
      <c r="B125" s="58" t="s">
        <v>60</v>
      </c>
      <c r="C125" s="58" t="s">
        <v>96</v>
      </c>
      <c r="D125" s="58"/>
      <c r="E125" s="58"/>
      <c r="F125" s="58"/>
      <c r="G125" s="58"/>
      <c r="H125" s="58"/>
      <c r="I125" s="58"/>
      <c r="J125" s="58"/>
      <c r="K125" s="58"/>
      <c r="L125" s="58"/>
    </row>
    <row r="126" spans="2:12" ht="148.5">
      <c r="B126" s="14">
        <v>1</v>
      </c>
      <c r="C126" s="19" t="s">
        <v>75</v>
      </c>
      <c r="D126" s="16" t="s">
        <v>16</v>
      </c>
      <c r="E126" s="16" t="s">
        <v>16</v>
      </c>
      <c r="F126" s="16">
        <v>10</v>
      </c>
      <c r="G126" s="17"/>
      <c r="H126" s="18">
        <v>0.23</v>
      </c>
      <c r="I126" s="17">
        <f>(G126*1.23)</f>
        <v>0</v>
      </c>
      <c r="J126" s="2">
        <f>(F126*G126)</f>
        <v>0</v>
      </c>
      <c r="K126" s="17">
        <f>(F126*I126)</f>
        <v>0</v>
      </c>
      <c r="L126" s="13"/>
    </row>
    <row r="127" spans="2:12" ht="49.5">
      <c r="B127" s="72">
        <v>2</v>
      </c>
      <c r="C127" s="89" t="s">
        <v>103</v>
      </c>
      <c r="D127" s="74" t="s">
        <v>16</v>
      </c>
      <c r="E127" s="74" t="s">
        <v>16</v>
      </c>
      <c r="F127" s="74">
        <v>5</v>
      </c>
      <c r="G127" s="75"/>
      <c r="H127" s="76">
        <v>0.23</v>
      </c>
      <c r="I127" s="17">
        <f>(G127*1.23)</f>
        <v>0</v>
      </c>
      <c r="J127" s="17">
        <f>(F127*G127)</f>
        <v>0</v>
      </c>
      <c r="K127" s="17">
        <f>(F127*I127)</f>
        <v>0</v>
      </c>
      <c r="L127" s="13"/>
    </row>
    <row r="128" spans="2:12" ht="107.25" customHeight="1">
      <c r="B128" s="72">
        <v>3</v>
      </c>
      <c r="C128" s="73" t="s">
        <v>70</v>
      </c>
      <c r="D128" s="74" t="s">
        <v>16</v>
      </c>
      <c r="E128" s="74" t="s">
        <v>16</v>
      </c>
      <c r="F128" s="74">
        <v>3</v>
      </c>
      <c r="G128" s="75"/>
      <c r="H128" s="76">
        <v>0.23</v>
      </c>
      <c r="I128" s="17">
        <f>(G128*1.23)</f>
        <v>0</v>
      </c>
      <c r="J128" s="17">
        <f>(F128*G128)</f>
        <v>0</v>
      </c>
      <c r="K128" s="17">
        <f>(F128*I128)</f>
        <v>0</v>
      </c>
      <c r="L128" s="63"/>
    </row>
    <row r="129" spans="2:12" ht="16.5">
      <c r="B129" s="138" t="s">
        <v>13</v>
      </c>
      <c r="C129" s="138"/>
      <c r="D129" s="138"/>
      <c r="E129" s="138"/>
      <c r="F129" s="138"/>
      <c r="G129" s="138"/>
      <c r="H129" s="138"/>
      <c r="I129" s="138"/>
      <c r="J129" s="86">
        <f>SUM(J126,J127,J128)</f>
        <v>0</v>
      </c>
      <c r="K129" s="86">
        <f>SUM(K126,K127,K128)</f>
        <v>0</v>
      </c>
      <c r="L129" s="78"/>
    </row>
    <row r="130" spans="2:12" ht="15.75">
      <c r="B130" s="34" t="s">
        <v>62</v>
      </c>
      <c r="C130" s="35" t="s">
        <v>97</v>
      </c>
      <c r="D130" s="35"/>
      <c r="E130" s="35"/>
      <c r="F130" s="35"/>
      <c r="G130" s="35"/>
      <c r="H130" s="35"/>
      <c r="I130" s="35"/>
      <c r="J130" s="35"/>
      <c r="K130" s="35"/>
      <c r="L130" s="62"/>
    </row>
    <row r="131" spans="2:12" ht="89.25" customHeight="1">
      <c r="B131" s="14">
        <v>1</v>
      </c>
      <c r="C131" s="19" t="s">
        <v>63</v>
      </c>
      <c r="D131" s="16" t="s">
        <v>11</v>
      </c>
      <c r="E131" s="16" t="s">
        <v>11</v>
      </c>
      <c r="F131" s="16">
        <v>2</v>
      </c>
      <c r="G131" s="17"/>
      <c r="H131" s="18">
        <v>0.23</v>
      </c>
      <c r="I131" s="17">
        <f>(G131*1.23)</f>
        <v>0</v>
      </c>
      <c r="J131" s="17">
        <f>(F131*G131)</f>
        <v>0</v>
      </c>
      <c r="K131" s="17">
        <f>(F131*I131)</f>
        <v>0</v>
      </c>
      <c r="L131" s="13"/>
    </row>
    <row r="132" spans="2:12" ht="113.25" customHeight="1">
      <c r="B132" s="14">
        <v>2</v>
      </c>
      <c r="C132" s="19" t="s">
        <v>66</v>
      </c>
      <c r="D132" s="16" t="s">
        <v>11</v>
      </c>
      <c r="E132" s="16" t="s">
        <v>11</v>
      </c>
      <c r="F132" s="16">
        <v>2</v>
      </c>
      <c r="G132" s="17"/>
      <c r="H132" s="18">
        <v>0.23</v>
      </c>
      <c r="I132" s="17">
        <f t="shared" ref="I132:I135" si="33">(G132*1.23)</f>
        <v>0</v>
      </c>
      <c r="J132" s="17">
        <f t="shared" ref="J132:J135" si="34">(F132*G132)</f>
        <v>0</v>
      </c>
      <c r="K132" s="17">
        <f t="shared" ref="K132:K135" si="35">(F132*I132)</f>
        <v>0</v>
      </c>
      <c r="L132" s="13"/>
    </row>
    <row r="133" spans="2:12" ht="74.25" customHeight="1">
      <c r="B133" s="72">
        <v>3</v>
      </c>
      <c r="C133" s="73" t="s">
        <v>67</v>
      </c>
      <c r="D133" s="16" t="s">
        <v>11</v>
      </c>
      <c r="E133" s="16" t="s">
        <v>11</v>
      </c>
      <c r="F133" s="74">
        <v>2</v>
      </c>
      <c r="G133" s="75"/>
      <c r="H133" s="76">
        <v>0.23</v>
      </c>
      <c r="I133" s="17">
        <f t="shared" si="33"/>
        <v>0</v>
      </c>
      <c r="J133" s="17">
        <f t="shared" si="34"/>
        <v>0</v>
      </c>
      <c r="K133" s="17">
        <f t="shared" si="35"/>
        <v>0</v>
      </c>
      <c r="L133" s="63"/>
    </row>
    <row r="134" spans="2:12" ht="164.25" customHeight="1">
      <c r="B134" s="14">
        <v>4</v>
      </c>
      <c r="C134" s="22" t="s">
        <v>76</v>
      </c>
      <c r="D134" s="16" t="s">
        <v>11</v>
      </c>
      <c r="E134" s="16" t="s">
        <v>11</v>
      </c>
      <c r="F134" s="16">
        <v>2</v>
      </c>
      <c r="G134" s="17"/>
      <c r="H134" s="76">
        <v>0.23</v>
      </c>
      <c r="I134" s="17">
        <f t="shared" si="33"/>
        <v>0</v>
      </c>
      <c r="J134" s="17">
        <f t="shared" si="34"/>
        <v>0</v>
      </c>
      <c r="K134" s="17">
        <f t="shared" si="35"/>
        <v>0</v>
      </c>
      <c r="L134" s="13"/>
    </row>
    <row r="135" spans="2:12" ht="105" customHeight="1">
      <c r="B135" s="14">
        <v>5</v>
      </c>
      <c r="C135" s="22" t="s">
        <v>77</v>
      </c>
      <c r="D135" s="16" t="s">
        <v>11</v>
      </c>
      <c r="E135" s="16" t="s">
        <v>11</v>
      </c>
      <c r="F135" s="16">
        <v>2</v>
      </c>
      <c r="G135" s="17"/>
      <c r="H135" s="18">
        <v>0.23</v>
      </c>
      <c r="I135" s="17">
        <f t="shared" si="33"/>
        <v>0</v>
      </c>
      <c r="J135" s="17">
        <f t="shared" si="34"/>
        <v>0</v>
      </c>
      <c r="K135" s="17">
        <f t="shared" si="35"/>
        <v>0</v>
      </c>
      <c r="L135" s="13"/>
    </row>
    <row r="136" spans="2:12" ht="17.25" thickBot="1">
      <c r="B136" s="135" t="s">
        <v>13</v>
      </c>
      <c r="C136" s="136"/>
      <c r="D136" s="136"/>
      <c r="E136" s="136"/>
      <c r="F136" s="136"/>
      <c r="G136" s="136"/>
      <c r="H136" s="136"/>
      <c r="I136" s="137"/>
      <c r="J136" s="80">
        <f>SUM(J131,J132,J133,J134,J135)</f>
        <v>0</v>
      </c>
      <c r="K136" s="80">
        <f>SUM(K131,K132,K133,K134,K135)</f>
        <v>0</v>
      </c>
      <c r="L136" s="77"/>
    </row>
    <row r="137" spans="2:12">
      <c r="B137" s="152" t="s">
        <v>98</v>
      </c>
      <c r="C137" s="152"/>
      <c r="D137" s="152"/>
      <c r="E137" s="152"/>
      <c r="F137" s="152"/>
      <c r="G137" s="152"/>
      <c r="H137" s="152"/>
      <c r="I137" s="152"/>
      <c r="J137" s="152"/>
      <c r="K137" s="152"/>
      <c r="L137" s="152"/>
    </row>
    <row r="138" spans="2:12" ht="132">
      <c r="B138" s="65">
        <v>1</v>
      </c>
      <c r="C138" s="66" t="s">
        <v>71</v>
      </c>
      <c r="D138" s="67" t="s">
        <v>16</v>
      </c>
      <c r="E138" s="67" t="s">
        <v>16</v>
      </c>
      <c r="F138" s="68">
        <v>5</v>
      </c>
      <c r="G138" s="109"/>
      <c r="H138" s="110">
        <v>0.23</v>
      </c>
      <c r="I138" s="106">
        <f>(G138*1.23)</f>
        <v>0</v>
      </c>
      <c r="J138" s="107">
        <f>(F138*G138)</f>
        <v>0</v>
      </c>
      <c r="K138" s="107">
        <f>(F138*I138)</f>
        <v>0</v>
      </c>
      <c r="L138" s="69"/>
    </row>
    <row r="139" spans="2:12" ht="132.75" thickBot="1">
      <c r="B139" s="65">
        <v>2</v>
      </c>
      <c r="C139" s="66" t="s">
        <v>72</v>
      </c>
      <c r="D139" s="67" t="s">
        <v>16</v>
      </c>
      <c r="E139" s="67" t="s">
        <v>16</v>
      </c>
      <c r="F139" s="68">
        <v>3</v>
      </c>
      <c r="G139" s="109"/>
      <c r="H139" s="110">
        <v>0.23</v>
      </c>
      <c r="I139" s="106">
        <f>(G139*1.23)</f>
        <v>0</v>
      </c>
      <c r="J139" s="107">
        <f>(F139*G139)</f>
        <v>0</v>
      </c>
      <c r="K139" s="107">
        <f>(F139*I139)</f>
        <v>0</v>
      </c>
      <c r="L139" s="69"/>
    </row>
    <row r="140" spans="2:12" ht="15.75" thickBot="1">
      <c r="B140" s="153" t="s">
        <v>73</v>
      </c>
      <c r="C140" s="154"/>
      <c r="D140" s="154"/>
      <c r="E140" s="154"/>
      <c r="F140" s="154"/>
      <c r="G140" s="154"/>
      <c r="H140" s="154"/>
      <c r="I140" s="70"/>
      <c r="J140" s="108">
        <f>SUM(J138,J139)</f>
        <v>0</v>
      </c>
      <c r="K140" s="108">
        <f>SUM(K138,K139)</f>
        <v>0</v>
      </c>
      <c r="L140" s="71"/>
    </row>
    <row r="141" spans="2:12">
      <c r="B141" s="152" t="s">
        <v>99</v>
      </c>
      <c r="C141" s="152"/>
      <c r="D141" s="152"/>
      <c r="E141" s="152"/>
      <c r="F141" s="152"/>
      <c r="G141" s="152"/>
      <c r="H141" s="152"/>
      <c r="I141" s="152"/>
      <c r="J141" s="152"/>
      <c r="K141" s="152"/>
      <c r="L141" s="152"/>
    </row>
    <row r="142" spans="2:12" ht="138" customHeight="1">
      <c r="B142" s="65">
        <v>1</v>
      </c>
      <c r="C142" s="66" t="s">
        <v>74</v>
      </c>
      <c r="D142" s="67" t="s">
        <v>16</v>
      </c>
      <c r="E142" s="67" t="s">
        <v>16</v>
      </c>
      <c r="F142" s="68">
        <v>25</v>
      </c>
      <c r="G142" s="111"/>
      <c r="H142" s="112">
        <v>0.23</v>
      </c>
      <c r="I142" s="106">
        <f>(G142*1.23)</f>
        <v>0</v>
      </c>
      <c r="J142" s="113">
        <f>(F142*G142)</f>
        <v>0</v>
      </c>
      <c r="K142" s="113">
        <f>(F142*I142)</f>
        <v>0</v>
      </c>
      <c r="L142" s="69"/>
    </row>
    <row r="143" spans="2:12">
      <c r="B143" s="155" t="s">
        <v>73</v>
      </c>
      <c r="C143" s="156"/>
      <c r="D143" s="156"/>
      <c r="E143" s="156"/>
      <c r="F143" s="156"/>
      <c r="G143" s="156"/>
      <c r="H143" s="156"/>
      <c r="I143" s="88"/>
      <c r="J143" s="118">
        <f>SUM(J142)</f>
        <v>0</v>
      </c>
      <c r="K143" s="118">
        <f>SUM(K142)</f>
        <v>0</v>
      </c>
      <c r="L143" s="71"/>
    </row>
    <row r="144" spans="2:12">
      <c r="B144" s="96" t="s">
        <v>150</v>
      </c>
      <c r="C144" s="97"/>
      <c r="D144" s="97"/>
      <c r="E144" s="97"/>
      <c r="F144" s="97"/>
      <c r="G144" s="97"/>
      <c r="H144" s="97"/>
      <c r="I144" s="88"/>
      <c r="J144" s="99"/>
      <c r="K144" s="99"/>
      <c r="L144" s="71"/>
    </row>
    <row r="145" spans="2:12" ht="108" customHeight="1">
      <c r="B145" s="102">
        <v>1</v>
      </c>
      <c r="C145" s="101" t="s">
        <v>151</v>
      </c>
      <c r="D145" s="105" t="s">
        <v>11</v>
      </c>
      <c r="E145" s="105" t="s">
        <v>11</v>
      </c>
      <c r="F145" s="105">
        <v>100</v>
      </c>
      <c r="G145" s="116"/>
      <c r="H145" s="115">
        <v>0.23</v>
      </c>
      <c r="I145" s="114">
        <f>(G145*1.23)</f>
        <v>0</v>
      </c>
      <c r="J145" s="117">
        <f>(F145*G145)</f>
        <v>0</v>
      </c>
      <c r="K145" s="117">
        <f>(F145*I145)</f>
        <v>0</v>
      </c>
      <c r="L145" s="69"/>
    </row>
    <row r="146" spans="2:12" ht="33" customHeight="1">
      <c r="B146" s="157" t="s">
        <v>13</v>
      </c>
      <c r="C146" s="158"/>
      <c r="D146" s="158"/>
      <c r="E146" s="159"/>
      <c r="F146" s="104"/>
      <c r="G146" s="100"/>
      <c r="H146" s="103"/>
      <c r="I146" s="102"/>
      <c r="J146" s="118">
        <f>SUM(J145)</f>
        <v>0</v>
      </c>
      <c r="K146" s="118">
        <f>SUM(K145)</f>
        <v>0</v>
      </c>
      <c r="L146" s="69"/>
    </row>
    <row r="147" spans="2:12" ht="19.5" customHeight="1">
      <c r="B147" s="147" t="s">
        <v>152</v>
      </c>
      <c r="C147" s="148"/>
      <c r="D147" s="55"/>
      <c r="E147" s="55"/>
      <c r="F147" s="55"/>
      <c r="G147" s="55"/>
      <c r="H147" s="55"/>
      <c r="I147" s="55"/>
      <c r="J147" s="55"/>
      <c r="K147" s="55"/>
      <c r="L147" s="55"/>
    </row>
    <row r="148" spans="2:12" ht="323.25" customHeight="1">
      <c r="B148" s="14">
        <v>1</v>
      </c>
      <c r="C148" s="22" t="s">
        <v>102</v>
      </c>
      <c r="D148" s="16" t="s">
        <v>17</v>
      </c>
      <c r="E148" s="16" t="s">
        <v>17</v>
      </c>
      <c r="F148" s="13">
        <v>300</v>
      </c>
      <c r="G148" s="13"/>
      <c r="H148" s="26">
        <v>0.08</v>
      </c>
      <c r="I148" s="17">
        <f>(G148*1.08)</f>
        <v>0</v>
      </c>
      <c r="J148" s="17">
        <f>(F148*G148)</f>
        <v>0</v>
      </c>
      <c r="K148" s="17">
        <f>(F148*I148)</f>
        <v>0</v>
      </c>
      <c r="L148" s="13"/>
    </row>
    <row r="149" spans="2:12" ht="242.25" customHeight="1">
      <c r="B149" s="14">
        <v>2</v>
      </c>
      <c r="C149" s="19" t="s">
        <v>154</v>
      </c>
      <c r="D149" s="16" t="s">
        <v>17</v>
      </c>
      <c r="E149" s="16" t="s">
        <v>17</v>
      </c>
      <c r="F149" s="13">
        <v>100</v>
      </c>
      <c r="G149" s="17"/>
      <c r="H149" s="26">
        <v>0.08</v>
      </c>
      <c r="I149" s="17">
        <f>(G149*1.08)</f>
        <v>0</v>
      </c>
      <c r="J149" s="17">
        <f>(F149*G149)</f>
        <v>0</v>
      </c>
      <c r="K149" s="17">
        <f>(F149*I149)</f>
        <v>0</v>
      </c>
      <c r="L149" s="13"/>
    </row>
    <row r="150" spans="2:12" ht="16.5">
      <c r="B150" s="122" t="s">
        <v>13</v>
      </c>
      <c r="C150" s="123"/>
      <c r="D150" s="123"/>
      <c r="E150" s="123"/>
      <c r="F150" s="123"/>
      <c r="G150" s="123"/>
      <c r="H150" s="123"/>
      <c r="I150" s="124"/>
      <c r="J150" s="20">
        <f>SUM(J148,J149)</f>
        <v>0</v>
      </c>
      <c r="K150" s="20">
        <f>SUM(K148,K149)</f>
        <v>0</v>
      </c>
      <c r="L150" s="13"/>
    </row>
    <row r="151" spans="2:12" ht="16.5">
      <c r="B151" s="149" t="s">
        <v>104</v>
      </c>
      <c r="C151" s="150"/>
      <c r="D151" s="92"/>
      <c r="E151" s="92"/>
      <c r="F151" s="92"/>
      <c r="G151" s="92"/>
      <c r="H151" s="92"/>
      <c r="I151" s="93"/>
      <c r="J151" s="94">
        <f>SUM(J20,J26,J31,J50,J58,J64,J68,J71,J76,J79,J85,J88,J93,J97,J100,J103,J117,J124,J129,J136,J140,J143,J146,J150)</f>
        <v>0</v>
      </c>
      <c r="K151" s="94">
        <f>SUM(K20,K26,K31,K50,K58,K64,K68,K71,K76,K79,K85,K88,K93,K97,K100,K103,K117,K124,K129,K136,K140,K143,K146,K150)</f>
        <v>0</v>
      </c>
      <c r="L151" s="15"/>
    </row>
    <row r="154" spans="2:12">
      <c r="B154" s="151"/>
      <c r="C154" s="151"/>
      <c r="D154" s="151"/>
    </row>
    <row r="155" spans="2:12">
      <c r="I155" s="160" t="s">
        <v>156</v>
      </c>
      <c r="J155" s="160"/>
      <c r="K155" s="160"/>
    </row>
  </sheetData>
  <mergeCells count="39">
    <mergeCell ref="I155:K155"/>
    <mergeCell ref="B147:C147"/>
    <mergeCell ref="B150:I150"/>
    <mergeCell ref="B151:C151"/>
    <mergeCell ref="B154:D154"/>
    <mergeCell ref="B137:L137"/>
    <mergeCell ref="B140:H140"/>
    <mergeCell ref="B141:L141"/>
    <mergeCell ref="B143:H143"/>
    <mergeCell ref="B146:E146"/>
    <mergeCell ref="D118:L118"/>
    <mergeCell ref="B136:I136"/>
    <mergeCell ref="B124:I124"/>
    <mergeCell ref="B129:I129"/>
    <mergeCell ref="B86:C86"/>
    <mergeCell ref="B103:I103"/>
    <mergeCell ref="B104:C104"/>
    <mergeCell ref="B117:I117"/>
    <mergeCell ref="B93:I93"/>
    <mergeCell ref="B97:I97"/>
    <mergeCell ref="B100:I100"/>
    <mergeCell ref="B88:I88"/>
    <mergeCell ref="B71:I71"/>
    <mergeCell ref="B76:I76"/>
    <mergeCell ref="B77:C77"/>
    <mergeCell ref="B79:I79"/>
    <mergeCell ref="B85:I85"/>
    <mergeCell ref="B4:L4"/>
    <mergeCell ref="B8:C8"/>
    <mergeCell ref="B20:I20"/>
    <mergeCell ref="B21:C21"/>
    <mergeCell ref="B26:I26"/>
    <mergeCell ref="B64:I64"/>
    <mergeCell ref="B68:I68"/>
    <mergeCell ref="B27:C27"/>
    <mergeCell ref="B31:I31"/>
    <mergeCell ref="B32:C32"/>
    <mergeCell ref="B50:I50"/>
    <mergeCell ref="B58:I58"/>
  </mergeCells>
  <pageMargins left="0.7" right="0.7" top="0.75" bottom="0.75" header="0.3" footer="0.3"/>
  <pageSetup paperSize="9" scale="68" fitToHeight="0" orientation="landscape" r:id="rId1"/>
  <headerFooter>
    <oddHeader xml:space="preserve">&amp;RZałącznik nr 6 do SWZ
</oddHeader>
    <oddFooter xml:space="preserve">&amp;R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Sala Odpraw</dc:creator>
  <cp:lastModifiedBy>user</cp:lastModifiedBy>
  <cp:lastPrinted>2025-05-22T09:20:36Z</cp:lastPrinted>
  <dcterms:created xsi:type="dcterms:W3CDTF">2024-02-08T07:43:17Z</dcterms:created>
  <dcterms:modified xsi:type="dcterms:W3CDTF">2025-06-09T06:22:56Z</dcterms:modified>
</cp:coreProperties>
</file>