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7960" windowHeight="13110"/>
  </bookViews>
  <sheets>
    <sheet name="Arkusz1" sheetId="1" r:id="rId1"/>
  </sheets>
  <calcPr calcId="124519"/>
</workbook>
</file>

<file path=xl/calcChain.xml><?xml version="1.0" encoding="utf-8"?>
<calcChain xmlns="http://schemas.openxmlformats.org/spreadsheetml/2006/main">
  <c r="J160" i="1"/>
  <c r="K160" s="1"/>
  <c r="J175"/>
  <c r="K175" s="1"/>
  <c r="J194"/>
  <c r="K194" s="1"/>
  <c r="I194"/>
  <c r="J193"/>
  <c r="I193"/>
  <c r="J190"/>
  <c r="K190" s="1"/>
  <c r="I190"/>
  <c r="J189"/>
  <c r="K189" s="1"/>
  <c r="I189"/>
  <c r="J188"/>
  <c r="K188" s="1"/>
  <c r="I188"/>
  <c r="J187"/>
  <c r="K187" s="1"/>
  <c r="I187"/>
  <c r="J186"/>
  <c r="I186"/>
  <c r="J185"/>
  <c r="I185"/>
  <c r="J182"/>
  <c r="I182"/>
  <c r="J181"/>
  <c r="I181"/>
  <c r="J178"/>
  <c r="K178" s="1"/>
  <c r="I178"/>
  <c r="J177"/>
  <c r="I177"/>
  <c r="I175"/>
  <c r="J172"/>
  <c r="K172" s="1"/>
  <c r="I172"/>
  <c r="J171"/>
  <c r="K171" s="1"/>
  <c r="I171"/>
  <c r="J170"/>
  <c r="K170" s="1"/>
  <c r="I170"/>
  <c r="J169"/>
  <c r="K169" s="1"/>
  <c r="I169"/>
  <c r="J168"/>
  <c r="K168" s="1"/>
  <c r="I168"/>
  <c r="J167"/>
  <c r="K167" s="1"/>
  <c r="I167"/>
  <c r="J166"/>
  <c r="K166" s="1"/>
  <c r="I166"/>
  <c r="J165"/>
  <c r="K165" s="1"/>
  <c r="I165"/>
  <c r="J164"/>
  <c r="K164" s="1"/>
  <c r="I164"/>
  <c r="J163"/>
  <c r="K163" s="1"/>
  <c r="I163"/>
  <c r="J162"/>
  <c r="I162"/>
  <c r="I160"/>
  <c r="J157"/>
  <c r="K157" s="1"/>
  <c r="I157"/>
  <c r="J156"/>
  <c r="K156" s="1"/>
  <c r="I156"/>
  <c r="J155"/>
  <c r="K155" s="1"/>
  <c r="I155"/>
  <c r="J154"/>
  <c r="K154" s="1"/>
  <c r="I154"/>
  <c r="J153"/>
  <c r="K153" s="1"/>
  <c r="I153"/>
  <c r="J151"/>
  <c r="K151" s="1"/>
  <c r="I151"/>
  <c r="J148"/>
  <c r="K148" s="1"/>
  <c r="I148"/>
  <c r="J147"/>
  <c r="I147"/>
  <c r="J144"/>
  <c r="K144" s="1"/>
  <c r="I144"/>
  <c r="J143"/>
  <c r="K143" s="1"/>
  <c r="I143"/>
  <c r="J142"/>
  <c r="K142" s="1"/>
  <c r="I142"/>
  <c r="J141"/>
  <c r="K141" s="1"/>
  <c r="I141"/>
  <c r="J140"/>
  <c r="K140" s="1"/>
  <c r="I140"/>
  <c r="J139"/>
  <c r="K139" s="1"/>
  <c r="I139"/>
  <c r="J137"/>
  <c r="K137" s="1"/>
  <c r="I137"/>
  <c r="J135"/>
  <c r="K135" s="1"/>
  <c r="I135"/>
  <c r="J132"/>
  <c r="K132" s="1"/>
  <c r="I132"/>
  <c r="J131"/>
  <c r="K131" s="1"/>
  <c r="I131"/>
  <c r="J130"/>
  <c r="K130" s="1"/>
  <c r="I130"/>
  <c r="J129"/>
  <c r="K129" s="1"/>
  <c r="I129"/>
  <c r="J128"/>
  <c r="K128" s="1"/>
  <c r="I128"/>
  <c r="J127"/>
  <c r="K127" s="1"/>
  <c r="I127"/>
  <c r="J126"/>
  <c r="K126" s="1"/>
  <c r="I126"/>
  <c r="J125"/>
  <c r="K125" s="1"/>
  <c r="I125"/>
  <c r="J124"/>
  <c r="K124" s="1"/>
  <c r="I124"/>
  <c r="J123"/>
  <c r="I123"/>
  <c r="J120"/>
  <c r="K120" s="1"/>
  <c r="I120"/>
  <c r="J119"/>
  <c r="K119" s="1"/>
  <c r="I119"/>
  <c r="J118"/>
  <c r="K118" s="1"/>
  <c r="I118"/>
  <c r="J117"/>
  <c r="K117" s="1"/>
  <c r="I117"/>
  <c r="J114"/>
  <c r="K114" s="1"/>
  <c r="I114"/>
  <c r="J113"/>
  <c r="K113" s="1"/>
  <c r="I113"/>
  <c r="J112"/>
  <c r="K112" s="1"/>
  <c r="I112"/>
  <c r="J111"/>
  <c r="I111"/>
  <c r="J109"/>
  <c r="K109" s="1"/>
  <c r="I109"/>
  <c r="J107"/>
  <c r="K107" s="1"/>
  <c r="I107"/>
  <c r="J105"/>
  <c r="K105" s="1"/>
  <c r="I105"/>
  <c r="J102"/>
  <c r="K102" s="1"/>
  <c r="I102"/>
  <c r="J101"/>
  <c r="I101"/>
  <c r="J98"/>
  <c r="K98" s="1"/>
  <c r="I98"/>
  <c r="J97"/>
  <c r="K97" s="1"/>
  <c r="I97"/>
  <c r="J96"/>
  <c r="K96" s="1"/>
  <c r="I96"/>
  <c r="J95"/>
  <c r="K95" s="1"/>
  <c r="I95"/>
  <c r="J94"/>
  <c r="K94" s="1"/>
  <c r="I94"/>
  <c r="J93"/>
  <c r="K93" s="1"/>
  <c r="I93"/>
  <c r="J92"/>
  <c r="K92" s="1"/>
  <c r="I92"/>
  <c r="J91"/>
  <c r="K91" s="1"/>
  <c r="I91"/>
  <c r="J90"/>
  <c r="I90"/>
  <c r="J87"/>
  <c r="K87" s="1"/>
  <c r="I87"/>
  <c r="J86"/>
  <c r="K86" s="1"/>
  <c r="I86"/>
  <c r="J85"/>
  <c r="K85" s="1"/>
  <c r="I85"/>
  <c r="J84"/>
  <c r="K84" s="1"/>
  <c r="I84"/>
  <c r="J83"/>
  <c r="K83" s="1"/>
  <c r="I83"/>
  <c r="J82"/>
  <c r="K82" s="1"/>
  <c r="I82"/>
  <c r="J81"/>
  <c r="K81" s="1"/>
  <c r="I81"/>
  <c r="J80"/>
  <c r="K80" s="1"/>
  <c r="I80"/>
  <c r="J79"/>
  <c r="K79" s="1"/>
  <c r="I79"/>
  <c r="J78"/>
  <c r="K78" s="1"/>
  <c r="I78"/>
  <c r="J77"/>
  <c r="K77" s="1"/>
  <c r="I77"/>
  <c r="J76"/>
  <c r="K76" s="1"/>
  <c r="I76"/>
  <c r="J75"/>
  <c r="K75" s="1"/>
  <c r="I75"/>
  <c r="J74"/>
  <c r="K74" s="1"/>
  <c r="I74"/>
  <c r="J73"/>
  <c r="K73" s="1"/>
  <c r="I73"/>
  <c r="J72"/>
  <c r="K72" s="1"/>
  <c r="I72"/>
  <c r="J71"/>
  <c r="K71" s="1"/>
  <c r="I71"/>
  <c r="J70"/>
  <c r="K70" s="1"/>
  <c r="I70"/>
  <c r="J69"/>
  <c r="K69" s="1"/>
  <c r="I69"/>
  <c r="J68"/>
  <c r="K68" s="1"/>
  <c r="I68"/>
  <c r="J67"/>
  <c r="K67" s="1"/>
  <c r="I67"/>
  <c r="J65"/>
  <c r="I65"/>
  <c r="J62"/>
  <c r="K62" s="1"/>
  <c r="I62"/>
  <c r="J61"/>
  <c r="K61" s="1"/>
  <c r="I61"/>
  <c r="J60"/>
  <c r="K60" s="1"/>
  <c r="I60"/>
  <c r="J59"/>
  <c r="K59" s="1"/>
  <c r="I59"/>
  <c r="J58"/>
  <c r="K58" s="1"/>
  <c r="I58"/>
  <c r="J57"/>
  <c r="K57" s="1"/>
  <c r="I57"/>
  <c r="J56"/>
  <c r="K56" s="1"/>
  <c r="I56"/>
  <c r="J55"/>
  <c r="K55" s="1"/>
  <c r="I55"/>
  <c r="J54"/>
  <c r="K54" s="1"/>
  <c r="I54"/>
  <c r="J53"/>
  <c r="K53" s="1"/>
  <c r="I53"/>
  <c r="J52"/>
  <c r="K52" s="1"/>
  <c r="I52"/>
  <c r="J51"/>
  <c r="K51" s="1"/>
  <c r="I51"/>
  <c r="J50"/>
  <c r="K50" s="1"/>
  <c r="I50"/>
  <c r="J49"/>
  <c r="K49" s="1"/>
  <c r="I49"/>
  <c r="J48"/>
  <c r="K48" s="1"/>
  <c r="I48"/>
  <c r="J45"/>
  <c r="K45" s="1"/>
  <c r="I45"/>
  <c r="J44"/>
  <c r="K44" s="1"/>
  <c r="I44"/>
  <c r="J43"/>
  <c r="K43" s="1"/>
  <c r="I43"/>
  <c r="J42"/>
  <c r="K42" s="1"/>
  <c r="I42"/>
  <c r="J41"/>
  <c r="K41" s="1"/>
  <c r="I41"/>
  <c r="J40"/>
  <c r="K40" s="1"/>
  <c r="I40"/>
  <c r="J39"/>
  <c r="K39" s="1"/>
  <c r="I39"/>
  <c r="J38"/>
  <c r="K38" s="1"/>
  <c r="I38"/>
  <c r="J37"/>
  <c r="K37" s="1"/>
  <c r="I37"/>
  <c r="J36"/>
  <c r="K36" s="1"/>
  <c r="I36"/>
  <c r="J35"/>
  <c r="K35" s="1"/>
  <c r="I35"/>
  <c r="J34"/>
  <c r="I34"/>
  <c r="J31"/>
  <c r="K31" s="1"/>
  <c r="I31"/>
  <c r="J30"/>
  <c r="K30" s="1"/>
  <c r="I30"/>
  <c r="J29"/>
  <c r="K29" s="1"/>
  <c r="I29"/>
  <c r="J28"/>
  <c r="K28" s="1"/>
  <c r="I28"/>
  <c r="J27"/>
  <c r="I27"/>
  <c r="J26"/>
  <c r="K26" s="1"/>
  <c r="I26"/>
  <c r="J25"/>
  <c r="K25" s="1"/>
  <c r="I25"/>
  <c r="J22"/>
  <c r="K22" s="1"/>
  <c r="I22"/>
  <c r="J21"/>
  <c r="K21" s="1"/>
  <c r="I21"/>
  <c r="J20"/>
  <c r="K20" s="1"/>
  <c r="I20"/>
  <c r="J19"/>
  <c r="K19" s="1"/>
  <c r="I19"/>
  <c r="J18"/>
  <c r="K18" s="1"/>
  <c r="I18"/>
  <c r="J17"/>
  <c r="K17" s="1"/>
  <c r="I17"/>
  <c r="J16"/>
  <c r="K16" s="1"/>
  <c r="I16"/>
  <c r="J15"/>
  <c r="K15" s="1"/>
  <c r="I15"/>
  <c r="J14"/>
  <c r="K14" s="1"/>
  <c r="I14"/>
  <c r="J13"/>
  <c r="K13" s="1"/>
  <c r="I13"/>
  <c r="J12"/>
  <c r="K12" s="1"/>
  <c r="I12"/>
  <c r="J11"/>
  <c r="K11" s="1"/>
  <c r="I11"/>
  <c r="J10"/>
  <c r="K10" s="1"/>
  <c r="I10"/>
  <c r="J9"/>
  <c r="K9" s="1"/>
  <c r="I9"/>
  <c r="J6"/>
  <c r="K6" s="1"/>
  <c r="I6"/>
  <c r="J5"/>
  <c r="K5" s="1"/>
  <c r="I5"/>
  <c r="J4"/>
  <c r="I4"/>
  <c r="J133" l="1"/>
  <c r="J183"/>
  <c r="J195"/>
  <c r="J103"/>
  <c r="J173"/>
  <c r="K181"/>
  <c r="J149"/>
  <c r="J179"/>
  <c r="J191"/>
  <c r="J7"/>
  <c r="K185"/>
  <c r="J23"/>
  <c r="J145"/>
  <c r="J32"/>
  <c r="J88"/>
  <c r="J158"/>
  <c r="J99"/>
  <c r="K65"/>
  <c r="K186"/>
  <c r="K145"/>
  <c r="K177"/>
  <c r="K179" s="1"/>
  <c r="K101"/>
  <c r="K103" s="1"/>
  <c r="K162"/>
  <c r="K173" s="1"/>
  <c r="K27"/>
  <c r="K90"/>
  <c r="K99" s="1"/>
  <c r="K147"/>
  <c r="K149" s="1"/>
  <c r="K182"/>
  <c r="J63"/>
  <c r="K158"/>
  <c r="K4"/>
  <c r="K7" s="1"/>
  <c r="K34"/>
  <c r="K63" s="1"/>
  <c r="K193"/>
  <c r="K195" s="1"/>
  <c r="J115"/>
  <c r="J121"/>
  <c r="K111"/>
  <c r="K115" s="1"/>
  <c r="K123"/>
  <c r="K133" s="1"/>
  <c r="K88"/>
  <c r="K121"/>
  <c r="K32"/>
  <c r="K23"/>
  <c r="K183" l="1"/>
  <c r="J197"/>
  <c r="K191"/>
  <c r="K197" l="1"/>
</calcChain>
</file>

<file path=xl/sharedStrings.xml><?xml version="1.0" encoding="utf-8"?>
<sst xmlns="http://schemas.openxmlformats.org/spreadsheetml/2006/main" count="368" uniqueCount="212">
  <si>
    <t>Lp</t>
  </si>
  <si>
    <t>opis asortymentu</t>
  </si>
  <si>
    <t xml:space="preserve">rozmiar/ wielkość </t>
  </si>
  <si>
    <t>pełen kod towaru dla każdego rozmiaru!*</t>
  </si>
  <si>
    <t>jm</t>
  </si>
  <si>
    <t>ilość</t>
  </si>
  <si>
    <t>cena jedn. netto</t>
  </si>
  <si>
    <t xml:space="preserve">% VAT </t>
  </si>
  <si>
    <t>cena jedn. brutto</t>
  </si>
  <si>
    <t>Wartość netto</t>
  </si>
  <si>
    <t>Wartość brutto</t>
  </si>
  <si>
    <t>Uwaga</t>
  </si>
  <si>
    <t>3</t>
  </si>
  <si>
    <t>4</t>
  </si>
  <si>
    <t>Protezy trzustkowe proste lub pojedynczy pigtail. Protezy do dróg trzustkowych średnicy 5 Fr lub 7 Fr dł. 5/7/9/12/15 cm do wyboru przez zamawiającego</t>
  </si>
  <si>
    <t>szt.</t>
  </si>
  <si>
    <r>
      <t>Zestaw do drenażu przezskórnego zawierający w skłądzie cewnik pigtail z mechanizmem umożliwiającym zachowanie krzywizny pigtaila poprzez naciągnięcie i zablokowanie żyłki,</t>
    </r>
    <r>
      <rPr>
        <b/>
        <sz val="10"/>
        <rFont val="Arial Narrow"/>
        <family val="2"/>
        <charset val="238"/>
      </rPr>
      <t xml:space="preserve"> o dł. 25 cm, śr. 6.3 Fr  lub 7.0 Fr lub 8.5 lub 10.2  lub 12.0 lub 14.0 Fr</t>
    </r>
    <r>
      <rPr>
        <sz val="10"/>
        <rFont val="Arial Narrow"/>
        <family val="2"/>
        <charset val="238"/>
      </rPr>
      <t xml:space="preserve">; końcówka cewnika ma pokrycie hydrofilne na 5 cm, posiada usztywniacz trokarowy, dwa obturatory, plaster do umocowania na skórze.Cewnik wykonany z materiału typu Ultrathane gwarantującego głatką powierzchnię. Końcówka pigtaila posiada dodatkowe wzmocnienie widoczności w rtg. </t>
    </r>
  </si>
  <si>
    <t>szt</t>
  </si>
  <si>
    <t xml:space="preserve"> </t>
  </si>
  <si>
    <t>Zestaw do Oligobiopsji 14Fr ; 16 Fr, 18 Fr</t>
  </si>
  <si>
    <t>wartość razem:</t>
  </si>
  <si>
    <t>Jednorazowy zestaw do wprowadzania protez 8,5Fr, 10 Fr, 12 FR typu one-action, długość narzędzia 1900mm, posiada pokrętło umożliwiające zablokowanie odległości między cewnikiem prowadzącym a końcówką dystalną protezy; maksymalna średnica prowadnicy 0,035'';  </t>
  </si>
  <si>
    <r>
      <t xml:space="preserve">Jednorazowy koszyk  do usuwania złogów, kamieni i ciał obcych w obrębie przewodów żółciowych z funkcja rotacji ; </t>
    </r>
    <r>
      <rPr>
        <b/>
        <sz val="10"/>
        <rFont val="Arial Narrow"/>
        <family val="2"/>
        <charset val="238"/>
      </rPr>
      <t>typ 4 i 8- drutowy; zaokrąglona końcówka dystalna; długość rozłożonego kosza 20-22mm;</t>
    </r>
    <r>
      <rPr>
        <sz val="10"/>
        <rFont val="Arial Narrow"/>
        <family val="2"/>
        <charset val="238"/>
      </rPr>
      <t xml:space="preserve"> długość robocza narzędzia 1900mm; </t>
    </r>
  </si>
  <si>
    <t xml:space="preserve">Igła aspiracyjna jednorazowego użytku, do wykonywania biopsji pod kontrolą USG; Igła o średnicy 22G, 19G,: ostrze igły typu Menghini,  mandryn zaokrąglony. Regulowana osłona od 0 do 5cm. Osłona igły wykonana ze zwojowanego metalu. Długość narzędzia: 1400mm, długość igły 80mm; śr. kanału roboczego: 2,8mm. W zestawie strzykawka 20ml i zawór odcinający. Opakowanie zawiera 5 szt.   </t>
  </si>
  <si>
    <t>op</t>
  </si>
  <si>
    <t>Jednorazowy litotryptor do mechanicznej litotrypsji; wstępnie zmontowane i gotowe do użytku koszyk, osłona zwojowa zewnętrzna i osłonka wewnętrzna; długość robocza 1950mm; minimalna średnica kanału roboczego endoskopu 3,2mm - 4,2mm; średnica koszyka 30mm; na końcówce dystalnej koszyka znajduje się specjalne oczko, które umożliwia wprowadzanie koszyka po prowadnicy lub zaokrągloną końcówkę dystalną uławiającą wejście do przewodów żółciowych ; posiada port iniekcyjny; kompatybilny z wielorazowym uchwytem Olympus</t>
  </si>
  <si>
    <t>MAJ-2502 Dispo. BML Handle V MAJ-2502 Jednorazowy uchwyt litotryptora mechanicznego; do użycia z litotryptorami serii BML-V200 i BML-V400 oraz koszem FG-V451P; 1 sztuka w opakowaniu; producent Olympus Medical Systems Corp.;</t>
  </si>
  <si>
    <t>Jednorazowy koszyk  do usuwania złogów, kamieni i ciał obcych w obrębie przewodów żółciowych; typ 4 lub 8-drutowy; maksymalna średnica części wprowadzanej do kanału roboczego endoskopu 2,9mm; minimalna średnica endoskopu 3,7mm; maksymalna średnica współpracującej prowadnicy 0,035'' (0,89mm); szerokość rozłożonego koszyka 20-22mm; długość robocza narzędzia 1900mm; na końcówce dystalnej znajduje się specjalne oczko, które umożliwia wprowadzanie koszyka po prowadnicy; narzędzie kompatybilne z litotryptorem awaryjnym BML-110A; posiada port iniekcyjny; posiada zaczep umożliwiający mocowanie do rękojeści endoskopu;</t>
  </si>
  <si>
    <t>op.</t>
  </si>
  <si>
    <t xml:space="preserve">Balon nasadka dla EUS MAJ-249 </t>
  </si>
  <si>
    <r>
      <t xml:space="preserve">Balon dylatacyjny trójstopniowy,  średnice poszerzania od 6 do 20mm w zależności od potrzeb, </t>
    </r>
    <r>
      <rPr>
        <b/>
        <sz val="10"/>
        <rFont val="Arial Narrow"/>
        <family val="2"/>
        <charset val="238"/>
      </rPr>
      <t>długości balonu 55mm-65mm</t>
    </r>
    <r>
      <rPr>
        <sz val="10"/>
        <rFont val="Arial Narrow"/>
        <family val="2"/>
        <charset val="238"/>
      </rPr>
      <t>-kompatybilny z prowadnikiem 0,035</t>
    </r>
  </si>
  <si>
    <t xml:space="preserve">Balon trójkanałowy do usuwania złogów i kamieni z dróg żółciowych, średnica balonu 8,5/11,5/15 długość robocza min. 1900mm, średnica kateteru 2,8mm </t>
  </si>
  <si>
    <t>Jednorazowe miękke, proste  nasadki dystalne. np.:D-201-14304</t>
  </si>
  <si>
    <t xml:space="preserve">EndoClot PHS polisacharydowy system hemostatyczny wspomagająco stosowany do kontroli krwawienia z naczyń
włosowatych, żylnych lub tętniczych podczas zabiegów endoskopowych; system aplikatora oraz składa się z fiolki zawierającej proszek hemostatyczny oparty na biokompatybilnych i niepirogennych cząsteczkach AMP®, będących pochodnymi skrobi roślinnej. Wspópracuje z kompresorem powietrza EndoClot Compressor; kompatybilny z gastroskopami i kolonoskopami o średnicy kanało roboczego m.in. 2,8mm. Producent EndoClot Plus; opakowanie zawiera 1 zestaw.
</t>
  </si>
  <si>
    <t xml:space="preserve">Wielorazowy zawór woda/powietrze typu MAJ-1444 </t>
  </si>
  <si>
    <t xml:space="preserve">Kompresor (sprężarka) powietrza EndoClot, do stosowania z proszami hemostatycznymi; zasilana z zewnętrznego zasilacza lub z dwóch akumulatorów (3,6Vdc, o parametrach 3200mAh/3350mAh); Zestaw zawiera kompresor, dren łączący, kabel zasilający wraz z wtyczką do gniazdka elektrycznego oraz ładowarkę do baterii wraz z kablem łączącym do ładowarki; </t>
  </si>
  <si>
    <t>Proteza żółciowa rozmiary : 7 ; 8,5 ; 10 Fr ; dł: 5 ; 7; 9 ; 12 ;15 cm</t>
  </si>
  <si>
    <t>Sfinkterotom trzykanałowy; długość 200 cm; średnica zewnętrzna 7.0-5.5 Fr; długość noska 5 mm lub 20 mm; długość cięciwy tnącej 20 mm lub 30mm; zalecany prowadnik .035".</t>
  </si>
  <si>
    <t>Polimerazowa proteza: cienkościenna do drenażu dróg żółciowych, z endoskopowym znacznikiem od strony XII-cy, w kształcie podwójnego pigtail, o śr. 10Fr ( o śr. wew.2,3 mm)</t>
  </si>
  <si>
    <t>Jednokomorowa pułapka na polipy 1op=50 sztuk</t>
  </si>
  <si>
    <t>Czterokomorowa pułapka na polipy 1op=25sztuk</t>
  </si>
  <si>
    <t>Samorozprężalny stent do przezżołądkowego lub przezdwunastniczego drenażu torbieli rzekomej trzustki lub dróg żółciowych z możliwością implantacji wyłącznie pod kontrolą ultrasonografii endoskopowej. Stent: wykonany z drutu nitinolowego, całkowicie pokrywany, długość części zespalającej: 8 i 10 mm, średnice światła stentu 6, 8, 10, 15 i 20 mm, wyposażony w kołnierze mocujące i uszczelniające znajdujące się na obu końcach stentu, System wprowadzający, średnica max: 9 i 10,8 Fr (w zależności od rozmiaru stentu), Wyposażony w markery radiocieniujące i marker określający położenie w obrazie endoskopowym. Kompatybilny z kanałem roboczym endoskopu o średnicy 377 mm, Wyposażony w jednobiegunową wtyczkę służącą do połączenia z generatorem elektrochirurgicznym w celu umożliwienia pasażu przez ścianę torbieli .</t>
  </si>
  <si>
    <t>Proteza trzustkowa pojedynczy pigtail 5Fr, dł protezy: 3-12 cm</t>
  </si>
  <si>
    <t>Stent samorozprężalny, żółciowy, nitinolowy pokrywany. Długość stentu- 40 mm, 60 mm, 80 mm, 100 mm, średnica 10 mm. Możliwość wielokrotnego chowania do osłonki i ponownego wysuwania częściowo rozprężonego stentu podczas jego  uwalniania. Markery RTG na  obu końcach. Osłonka aplikatura zbrojona wewnętrznie, cześć dystalna całkowicie przezierna w celu obserwacji uwalnianego stentu. Zestaw do aplikacji o długości 180cm, średnicy 8.5  fr,  z prowadnikiem 0,035.</t>
  </si>
  <si>
    <t>Szczoteczka cytologiczna do dróg żółciowych, dwukanałowa, średnica 2,6-2,8 mm, długość 190-200 cm, rękojeść z funkcją rotacji</t>
  </si>
  <si>
    <t>Klipsownica endoskopowa jednorazowego użytku, długość 230 cm, średnica otwarcia klipsa 11 mm / 13 mm / 16 mm, średnica cewnika 2,5 mm, możliwość wielokrotnego otwarcia/zamknięcia klipsa przed jego uwolnieniem. Cewnik pokryty teflonem.</t>
  </si>
  <si>
    <t>Ustnik endoskopowy jednorazowego użytku z gumką.</t>
  </si>
  <si>
    <t>Pętla do polipektomii, jednorazowego użytku obrotowa, owalna, śr. 10; 15; 25; 35 mm, śr. cewnika 2,3 mm, dł. 230 cm</t>
  </si>
  <si>
    <t>Sonda argonowa jednorazowa, śr. 2.3 mm /230 cm</t>
  </si>
  <si>
    <t>Cewnik do poszerzania dróg żółciowych, długość narzędzia 180 cm ze znacznikiem na końcówce. Średnica części wprowadzającej 5Fr, średnica cewnika 5 Fr</t>
  </si>
  <si>
    <t>Cewnik do poszerzania dróg żółciowych, długość narzędzia 180 cm ze znacznikiem na końcówce. Średnica części wprowadzającej 7Fr, średnica cewnika 7 Fr</t>
  </si>
  <si>
    <t>Cewnik do poszerzania dróg żółciowych, długość narzędzia 180 cm ze znacznikiem na końcówce. Średnica części wprowadzającej 5Fr, średnica cewnika 10 Fr</t>
  </si>
  <si>
    <t>Cewnik do poszerzania dróg żółciowych, długość narzędzia 180 cm ze znacznikiem na końcówce. Średnica części wprowadzającej 7Fr, średnica cewnika 12 Fr</t>
  </si>
  <si>
    <t xml:space="preserve">Igła do ostrzykiwania, jednorazowego użytku, śr. ostrza igły 0,7mm, dł. ostrza 5mm, dł. narzędzia 230 cm, osłonka śr. 2,3 mm, mechanizm długopisowy zapobiegający niekontrolowanemu wysuwaniu i chowaniu się ostrza, obsługiwany jednym kciukiem. Osłonka teflonowa odporna na załamania, u wyjścia ostrza wzmocniona atraumatycznym metalowym kołnierzem. </t>
  </si>
  <si>
    <t xml:space="preserve">Zestaw szczotek czyszczących jednorazowych: </t>
  </si>
  <si>
    <t>a) Szczotka do czyszczenia kanałów roboczych, dwustronna, dł. 230cm, śr. każdej  z główek 7mm, śr. teflonowego cewnika 1,8mm;</t>
  </si>
  <si>
    <t xml:space="preserve"> b) Szczotka dwustronna do czyszczenia gniazd zaworów , główki o śr. 5mm oraz 12mm</t>
  </si>
  <si>
    <t>Dreny nosowo-żółciowe, alfa, alfa-pigtail oraz pigtail, śr. 5 Fr, 7 Fr, 10 Fr długość robocza cewnika 250cm, zestaw kompletny z kranikiem i przyłączami</t>
  </si>
  <si>
    <t>kpl</t>
  </si>
  <si>
    <t>Zestaw z załadowaną protezą dróg żółciowych prostą , jednorazowego użytku, jednofazowy, składający się ze złożonego wstępnie cewnika i popychacza, z portem bocznym, średnice 8,5 Fr; 10 Fr. Długość 220 cm, możliwość podawania kontrastu bez usuwania prowadnika. Dostępny z protezami o długościach 5, 7, 9, 12, 15 cm po jednym markerze RTG w odciku dystralnym cewnika oraz popychacza</t>
  </si>
  <si>
    <t>Zestaw do protezowania dróg żółciowych, jednorazowego użytku, jednofazowy, składający się ze złożonego wstępnie cewnika i popychacza, z portem bocznym, dla protez o średnicy 8,5  Fr oraz 10 Fr. Długość 220cm, możliwość podawania kontrastu bez usuwania prowadnika. Po jednym markerze RTG w odcinku dystalnym cewnika oraz popychacza.</t>
  </si>
  <si>
    <t>Koszyk do ekstrakcji, jednorazowego użytku, na prowadnik 0,035”, 4-drutowy, z drutu typ.: basket. Długości koszyków: 50mm; 60mm. Kosz po twraciu:20mm lub 25mm lub 30mm;funkcja rotacji, port Luer do podania kontrastu</t>
  </si>
  <si>
    <t>Endoskopowy zestaw do przezżołądkowej cystostomii, jednorazowego użytku, składający się z igły oraz cewnika wewnętrznego i zewnętrznego. Cewnik zewnętrzny posiadający w części dystalnej metalową końcówkę służącą do koagulacji. Rękojeść posiadająca dwa standardowe przyłącza HF. Średnice zestawu: 8,5Fr. Dł. narzędzia 180cm. Akceptujący prowadnik 0,035”</t>
  </si>
  <si>
    <r>
      <t>Proteza dróg żółciowych, wykonana z PE</t>
    </r>
    <r>
      <rPr>
        <b/>
        <sz val="10"/>
        <rFont val="Arial Narrow"/>
        <family val="2"/>
        <charset val="238"/>
      </rPr>
      <t xml:space="preserve">, </t>
    </r>
    <r>
      <rPr>
        <b/>
        <u/>
        <sz val="10"/>
        <rFont val="Arial Narrow"/>
        <family val="2"/>
        <charset val="238"/>
      </rPr>
      <t>podwójny PIGTAIL,</t>
    </r>
    <r>
      <rPr>
        <sz val="10"/>
        <rFont val="Arial Narrow"/>
        <family val="2"/>
        <charset val="238"/>
      </rPr>
      <t xml:space="preserve"> posiadający 2 zaczepy mocujące, </t>
    </r>
    <r>
      <rPr>
        <b/>
        <u/>
        <sz val="10"/>
        <rFont val="Arial Narrow"/>
        <family val="2"/>
        <charset val="238"/>
      </rPr>
      <t>średnicy 8,5 Fr i 10 FR, długości 5 cm – 9 cm.</t>
    </r>
    <r>
      <rPr>
        <sz val="10"/>
        <rFont val="Arial Narrow"/>
        <family val="2"/>
        <charset val="238"/>
      </rPr>
      <t xml:space="preserve"> W opakowaniu plastikowy pozycjoner na zachowanie sterylności podczas  składania protezy na zestaw.</t>
    </r>
  </si>
  <si>
    <t>Zestaw do opaskowania żylaków przełyku, 6-gumkowy, przedostatnia gumka odróżniająca się kolorem od pozostałych, potwierdzeniem zrzucenia gumki jest słyszalne oraz wyczuwalne kliknięcie, zestaw wstępnie złożony, nić nawleczona na rękojeść, przeciągnięta przez teflonowy cewnik, rękojeść wyposażona w port Luer do irygacji</t>
  </si>
  <si>
    <t>Papillotom igłowy kod np..: OE 110 18N-DL</t>
  </si>
  <si>
    <t xml:space="preserve">Papilotom trójkanałowy , z rotacją, cięciwa 25mm, nosek o dł. 3mm, dł. 200 cm ,  z rotacją,  średnica kanału prowadnika 0,035mm. ; </t>
  </si>
  <si>
    <t>Prowadnik nitinolowy do zabiegów na drogach żółciowych, jednorazowego użytku, czarna hydrofilna końcówka prosta 5 cm, średnica 0,035”, długość 450 cm</t>
  </si>
  <si>
    <t>Koszyk do ekstrakcji, jednorazowego użytku, 4-drutowy, z plecionego drutu. Długości koszyków: 50mm; 60mm. Średnica osłonki 2,3mm, funkcja rotacji, port Luer do podania kontrastu, skalowana rękojeść, koszyk zakończony metalowym grzybkiem.</t>
  </si>
  <si>
    <t>Koszyk do ekstrakcji, jednorazowego użytku, na prowadnik 0,035”, 4-drutowy, z plecionego drutu typ.: basket. Długości koszyków: 50mm; 60mm. Kosz po otwarciu: 20mm; 25mm;30mm;funkcja rotacji, port Luer do podania kontrastu</t>
  </si>
  <si>
    <t>Koszyk do ekstrakcji, jednorazowego użytku,, 6-drutowy, z plecionego drutu typ.: Dormia ;Długości koszyków: 50mm;  Kosz po otwarciu: 25mm; funkcja rotacji, port Luer do podania kontrastu spiralny</t>
  </si>
  <si>
    <t>"Stent przełykowy przeznaczony do tamowania krwawień z żylaków przełyku. Stent pokrywany całkowicie,  o długości 135mm, średnicy wewnętrznej (korpus) 25mm i średnicy kołnierza 30mm.</t>
  </si>
  <si>
    <t>Zestaw do usuwania stentu do tamowania krwawień z żylaków przełyku, jednorazowego użytku, składający się z metalowej prowadnicy zakończonej chowanym haczykiem, cewnika wewnętrznego oraz cewnika zewnętrznego o długości 100 cm i średnicy 28 Fr.</t>
  </si>
  <si>
    <t>Elektroda neutralna jednorazowa z pasem bezpieczeństwa EMED SAFE, hydrożel dzielona dla dorosłych i dzieci, 110 cm 2, powierzchnia całkowita 170-175 cm 2 a 100szt.</t>
  </si>
  <si>
    <t xml:space="preserve">wartość razem: </t>
  </si>
  <si>
    <r>
      <t xml:space="preserve">Kleszcze biopsyjne jednorazowego użytku, w powleczeniu PE, z markerami głębokości widocznymi w obrazie endoskopowym, łyżeczki o długości 3,86mm, rozwarciu 8mm. Łyżeczki owalne: gładkie, gładkie z igłą, aligator, aligator z igłą. Dostępne w długościach: 1600mm, 1800mm, 2300mm - przy średnicy narzędzia </t>
    </r>
    <r>
      <rPr>
        <b/>
        <sz val="10"/>
        <rFont val="Arial Narrow"/>
        <family val="2"/>
        <charset val="238"/>
      </rPr>
      <t>2,3mm</t>
    </r>
    <r>
      <rPr>
        <sz val="10"/>
        <rFont val="Arial Narrow"/>
        <family val="2"/>
        <charset val="238"/>
      </rPr>
      <t>. Kolor powleczenia niebieski dla długości kleszczy przeznaczonych do kolonoskopii oraz zielony dla kleszczy przeznaczonych do gastroskopii. Kleszcze z funkcją biopsji stycznych. Pakowane pojedynczo, w zestawie 4 etykiety samoprzylepne do dokumentacji z nr katalogowym, nr LOT, datą ważności oraz danymi producenta. Opakowanie handlowe = 10 sztuk.</t>
    </r>
  </si>
  <si>
    <t>Kleszcze chwytające jednorazowego użytku, w powleczeniu PE. Typ łopatek ząb szczura o rozwarciu 17mm, aligator o rozwarciu 11mm. Wersja obrotowa: ząb szczura o rozwarciu 8,3mm.  Długość robocza 2300mm, średnica narzędzia 2,3mm. Pakowane pojedynczo, w zestawie 4 etykiety samoprzylepne do dokumentacji z nr katalogowym, nr LOT, datą ważności oraz danymi producenta. Opakowanie handlowe = 10 sztuk.</t>
  </si>
  <si>
    <t>Pętla do polipektomii jednorazowego użytku z funkcją rotacji, sterylna, owalna, z możliwością cięcia z użyciem elektrokoagulacji lub bez, pleciona, drut o średnicy 0,30 mm dla średnicy otwarcia  10mm i 15mm oraz 0,41mm dla średnicy otwarcia pętli 25mm i 32mm. Długość oczka pętli 38,5mm. Narzędzie ze skalowaną rękojeścią. Długość narzędzia 2300mm, średnica osłonki 2,4mm. Pakowane pojedynczo, w zestawie 4 etykiety samoprzylepne do dokumentacji z nr katalogowym, nr LOT, datą ważności oraz danymi producenta. Opakowanie handlowe = 10 sztuk.</t>
  </si>
  <si>
    <r>
      <t>Pętla do polipektomii jednorazowego użytku</t>
    </r>
    <r>
      <rPr>
        <b/>
        <sz val="10"/>
        <rFont val="Arial Narrow"/>
        <family val="2"/>
        <charset val="238"/>
      </rPr>
      <t xml:space="preserve"> z funkcją rotacji dedykowana resekcjom płaskim</t>
    </r>
    <r>
      <rPr>
        <sz val="10"/>
        <rFont val="Arial Narrow"/>
        <family val="2"/>
        <charset val="238"/>
      </rPr>
      <t xml:space="preserve">, sterylna, owalna, z możliwością cięcia z użyciem elektrokoagulacji lub bez, pleciona, </t>
    </r>
    <r>
      <rPr>
        <b/>
        <sz val="10"/>
        <rFont val="Arial Narrow"/>
        <family val="2"/>
        <charset val="238"/>
      </rPr>
      <t>drut o średnicy 0,43 mm z techonologią zwiększonego tarcia potwierdzoną przez producenta</t>
    </r>
    <r>
      <rPr>
        <sz val="10"/>
        <rFont val="Arial Narrow"/>
        <family val="2"/>
        <charset val="238"/>
      </rPr>
      <t>. Średnica otwarcia 15mm lub 25mm. Narzędzie ze skalowaną rękojeścią. Długość narzędzia 2300mm, średnica osłonki 2,4mm. Pakowane pojedynczo, w zestawie 4 etykiety samoprzylepne do dokumentacji z nr katalogowym, nr LOT, datą ważności oraz danymi producenta. Opakowanie handlowe = 10 sztuk.</t>
    </r>
  </si>
  <si>
    <t>Pętla z siatką chwytającą; jednorazowa, owalna, obrotowa, z regulacją wysunięcia. Siatka nylonowa rozpostarta na pętli o otwarciu 25mm i długości oczka 42mm lub otwarciu 35mm i długości oczka 51,5mm (do wyboru Zamawiającego). Średnica narzędzia 2,4mm, długość robocza 2300mm. Opakowanie handlowe = 10 sztuk.</t>
  </si>
  <si>
    <t>Igła do ostrzykiwań jednorazowego użytku, w osłonce PTFE, o grubości igły 0,6 mm lub 0,8 mm i głębokości nakłucia 4 mm lub 6 mm (do wyboru przez Zamawiającego). Średnica nrzędzia 2,4mm; igła kompatybilna z kanałem roboczym 2,8mm. Długość narzędzia 2300mm. Zablokowanie igły słyszalne wyraźnym kliknięciem. Rękojeść igły z czterema plastikowymi wypustkami dla precyzyjnego uchwytu. Ostrze igły szlifowane pod podwójnym kątem dla zwiększenia ostrości narzędzia. Opakowanie handlowe = 10 sztuk.</t>
  </si>
  <si>
    <t>Igła do ostrzykiwań jednorazowego użytku, w zielonej dobrze widocznej osłonce PTFE, o grubości igły 0,6 mm  i głębokości nakłucia 4 mm lub 6 mm. Kąt ścięcia ostrza igły  23,5°. Średnica narzędzia 2,4mm; igła kompatybilna z kanałem roboczym 2,8mm. Długość narzędzia 2300mm. Pancerz igły zakończony metalowym, zewnętrznym pierścieniem w miejscu jej wyjścia stabilizujący pracę igły i eliminujący możliwość jej wyginania. Zablokowanie igły słyszalne wyraźnym kliknięciem. Rękojeść igły z czterema plastikowymi wypustkami dla precezyjnego uchwytu. Ostrze igły szlifowane pod podwójnym kątem dla zwiększenia ostrości narzędzia. Opakowanie handlowe = 10 sztuk.</t>
  </si>
  <si>
    <t xml:space="preserve">Klipsownica hemostatyczna z załadowanym, gotowym do użycia klipsem. Obrotowa - 360 stopni w obydwu kierunkach. Możliwość wielokrotnego zamknięcia i otwarcia przed ostatecznym uwolnieniem klipsa. Średnica narzędzia 2,6mm, rozwarcie ramion klipsa 11mm (długość ramienia 9mm) lub 16mm (długość ramienia 9,5mm), stopień zagięcia ramion klipsa 90 stopni lub 135 stopni, długość narzędzia 2300mm. Możliwość rezpozycjonowania już zaaplikowanego klipsa. Klipsownica pakowana sterylnie, pojedynczo w pakiety i dodatkowo w plastikowy pancerz transportowy.  Możliwość wykonywania badań rezonansu magnetycznego u pacjentów z zaaplikowanym klipsem (warunki opisane w dołączonej instrucji użytkowania wyrobu). Opakowanie handlowe = 10 sztuk. </t>
  </si>
  <si>
    <t>Kleszcze 3- lub 4-ramienne do usuwania ciał obcych, jednorazowego użytku, sterylne. Umożliwiające precyzyjne chwytanie małych polipów, drobnych ciał obcych, posiadające atraumatyczne zaokrąglone końcówki dla większego bezpieczeństwa. Średnica nęrzedzia 2,4mm, długość robocza 2300. Narzędzie kompatybilne z kanałem roboczym 2,8mm. Opakowanie handlowe = 10 sztuk.</t>
  </si>
  <si>
    <t>Szczotka jednorazowego użytku do czyszczenia endoskopu. Dwustronna o średnicy drutu prowadzącego 1,7mm ze średnicą włosia 6mm i 6mm przy długości narzędzia 2500mm. Na końcach szczotki plastikowe kulki chroniące kanał endoskopu przed zarysowaniami. Szczotka współpracująca z minimalnym kanałem roboczym 2,8mm. Pakowane pojedynczo, w zestawie 4 etykiety samoprzylepne do dokumentacji z nr katalogowym, nr LOT, datą ważności oraz danymi producenta. Opakowanie handlowe = 50 sztuk</t>
  </si>
  <si>
    <t>Gąbka do mycia endoskopu, długość 125mm, średnica 50mm.</t>
  </si>
  <si>
    <t>Ustnik endoskopowy z otworem centralnym o średnicy 22mm x 27mm, ze wstepnie założoną po jednej stronie gumką tekstylną. Nie zawiera lateksu. Otwory w gumce co 15 mm dające wiele możliwości w zakresie poprawnego mocowania ustnika. Ustnik posiadający wypustki plastikowe na części wewnętrznej zapobiegające przesuwaniu ustnika na uzębieniu pacjenta. Sterylizowany tlenkiem etylenu. Pakowany pojedynczo, z oznaczeniem nr katalogowego, LOT, datą produkcji, datą ważności i danymi producenta. Opakowanie handlowe = 100 sztuk.</t>
  </si>
  <si>
    <t>Korek do kanałów biopsyjnych gumowy, sterylny, jednorazowego użytku. Kompatybilny z aparatami Olympus, Fujinon lub Pentax (do wyboru Zamawiającego). Opakowanie handlowe = 100 sztuk.</t>
  </si>
  <si>
    <t>Zawór do aparatu marki Olympus, komplet zawiera: zawór powietrzno-wodny + ssący + biopsyjny, sterylny.</t>
  </si>
  <si>
    <t xml:space="preserve">Marker węglowy, jednorazowego użytku, sterylny, stosowany do wstrzyknięcia podśluzówkowego celem odznaczenia miejsca położenia zmiany patologicznej w obrębie przewodu pokarmowego. Opakowanie pojedyncze typu strzykawka luer lock o pojemności 5ml. </t>
  </si>
  <si>
    <t xml:space="preserve">Marker, jednorazowego użytku, sterylny, stosowany do iniekcji podśluzkowej celem oznaczenia i uniesienia polipów, gruczolaków, nowotworów we wczesnym stadium lub innych zmian w błonie śluzowej przewodu pokarmowego przed wycięciem za pomocą pętli lub urządzenia endoskopowego; opakowanie pojedyncze typu strzykawka luer lock o pojemności 5 ml; skład: 0,4 % hialuronian sodu, sól fizjologiczna. Opakowanie handlowe = 10 sztuk. </t>
  </si>
  <si>
    <t>Sfinkterotom trójkanałowy jednorazowego użytku, z mechanizmem płynnego obrotu o 360°. Cięciwa monofilament o długości 20mm lub 25mm, średnica nrzędzia 2,0mm z końcówką dystalną zwężaną do 1,75mm, nosek o długości 5mm. Długość narzędzia 1800mm. Kompatybilny z prowadnikiem 0,035". Posiada znaczniki widoczne w obrazie RTG. Pakowany pojedynczo w sterylne pakiety. Opakowanie handlowe = 5 sztuk.</t>
  </si>
  <si>
    <t>Prowadnik jednorazowego użytku do zabiegów endoskopowych, o średnicy 0,035" (prosty, średnio sztywny lub sztywny oraz zagięty średniosztywny) lub 0,025" (prosty, średnio sztywny) - do wyboru Zamawiającego. Pokryty dwukolorowym, kontrastowym znacznikiem znakomicie widocznym w obrazie RTG. Prowadnik o rdzeniu nitinolowym, pokryty powłoką hydrofilną o długości 50mm na zwężanym odcinku dystalnym. Izolowany elektrycznie. Całkowita długość narzędzia 4500mm. Pakowany pojedynczo, w pancerzu transportowym. Opakowanie handlowe = 5 sztuk.</t>
  </si>
  <si>
    <t>Balon do usuwania złogów, trójkanałowy, jednorazowego użytku, w kształcie jabłka. W zestawie z wyskalowaną strzykawką, na której oznaczono moment osiągnięcia przez balon oczekiwanej średnicy: 10/12/15mm lub 13/15/18mm (do wyboru Zamawiającego). Długość złącza luer 35mm. Znaczniki widoczne w obrazie RTG poniżej i powyżej balonu. Długość robocza narzędzia 2152mm, średnica osłonki 2,3mm - z końcówką dystalną temperowaną do 1,95mm dla ulatwienia wprowadzania. Narzędzie współpracujące z prowadnicami 0,025" i 0,035".  Pakowany pojedynczo, sterylnie, dodatkowo w plastikowy pancerz transportowy. Opakowanie handlowe = 5 sztuk.</t>
  </si>
  <si>
    <t>Kosz dwukanałowy do ekstrakcji kamieni, jednorazowego użytku, o nitinolowym lub stalowym rdzeniu, o rozmiarach 20mm x 40mm, 25mm x 50mm oraz 30mm x 60mm. Kosz w osłonce wykonanej z PE, chroniącej przed uszkodzeniami narzedzia w transporcie. Narzędzie kompatybilne z prowadnikiem 0,035" oraz awaryjnym litotryptorem. Możliwość podania kontrastu. Długość robocza narzędzia 1950mm. Pakowany pojedynczo, sterylnie. Opakowanie handlowe = 5 sztuk.</t>
  </si>
  <si>
    <t>Jednokomorowa pułapka na polipy</t>
  </si>
  <si>
    <t>Samorozprężalny stent nitinolowy - TTS(through – the -scope)–stenty jelitowo-odbytnicze,,znaczniki,śr na prowadnik 0,035</t>
  </si>
  <si>
    <t>Samorozprężalny stent nitinolowy -  standardowy stent przełykowy, całkowicie pokryty, częściowo pokryty , niepokryty,  znaczniki, śr.24mm/30mm 0,035. Długość stentu od 60 do 12 cm; średnica rozwarcia protezy  20 mm ; 24 mm ; 28mm</t>
  </si>
  <si>
    <t>Prowadnik nitinolowy j.u., proste hydrof.zakończenie 65 mm dł.znaczniki, żółto-nieb. powłoka, Ø 0,035", dł. 4500 mm</t>
  </si>
  <si>
    <t>Papilotom igłowy j.u. 3-kanałowy, stożkowe zakończenie o śr. 7Fr, dł.końc.0mm, dł.igły 7 mm, izolowany, bez załadowanego prowadnika, śr. kanału rob. 2,8 mm, dł. części roboczej 200 cm</t>
  </si>
  <si>
    <t>Zestawy do protezowania dróg żółciowych. System wstępnie złożony zawiera zestaw fabrycznie zmontowany zawierający cewnik prowadzący, cewnik popychający i stent prosty lub z zagięciem centralnym. Zestaw  przystosowany do pracy z systemami długiego prowadnika o średnicy 0,035”. Dostępne średnice zestawu 8.5, 10 FR. Długość systemu wprowadzania 220cm.  Dł. protezy:5-7-9-11cm</t>
  </si>
  <si>
    <t xml:space="preserve">Igły aspiracyjne do pobrania próbek histologicznych EUS- FNB Trident pod kontrola USG w zestawie strzykawka 20ml i zawór odcinający. </t>
  </si>
  <si>
    <t>22G</t>
  </si>
  <si>
    <t>25G</t>
  </si>
  <si>
    <t>kleszczyk biopsyjny  "TechBite" powleczony j.u. bez igły,standard, owalna łyżeczka, śr.2,3 mm, dł. 230cm</t>
  </si>
  <si>
    <t>Samorozprężalny stent nitinolowy -Cardia Umbrella- stent przełykowy,częsciowo pokryty, znaczniki, śr.24mm/30mm dł.100mm lub 120mm, całk.pokr; syst. dł.700mm,0,035</t>
  </si>
  <si>
    <t>Zestaw do kotwiczenia żołądkowo-jelitowego z mocowaniem typu T-SAFT-PEXY</t>
  </si>
  <si>
    <t>Zestaw wprowadzajacy do endoskopowego i radiologicznego wprowadzania zgłębników PEG 18Fr ze zgłębnikiem</t>
  </si>
  <si>
    <t>razem wartość</t>
  </si>
  <si>
    <t xml:space="preserve">Sonda Sengstaken- Blakemoore wykonana z silikonu z prowadnikiem  ( 18Fr ) </t>
  </si>
  <si>
    <t>Łączniki z końcówką lateksową do połączenia worka na mocz np.: AK3300</t>
  </si>
  <si>
    <t>Jednorazowe  narzędzie służące do zapobiegania lub opanowania krwawienia  po usunięciu polipów. Narzędzie składa się  ze wstępnie zmontowanego uchwytu, osłonki, rurki osłonowej, odłączalnej pętli nylonowej. Długość narzędzia 2300 mm, średnica pętli 30 mm,  maksymalna średnica części wprowadzanej do części roboczej  endoskopu  2,8 mm  w opakowaniu 5 sztuk  zapakowanych w sterylne  pakiety, do użycia.</t>
  </si>
  <si>
    <t>Jednorazowa sonda argonowa do koagulacji; wypływ czołowy; średnica sondy 2.3mm, dł. robocza 2200 mm; kompatybilna z APU-300; ilość w opakowaniu 10 szt.</t>
  </si>
  <si>
    <t>Płytka pacjenta dla dorosłych o wadze powyżej 15kg, bez dołączonego kabla; typ dzielony z powłoką hydrożelową; powierzchnia styczna 140cm2; 100szt. w opakowaniu; kompatybilne z generatorami ESG-100, ESG-200, ESG-300, ESG-400 oraz ESG-410</t>
  </si>
  <si>
    <t>Pętle elektrochirurgiczna, kolonoskopowe jednorazowego użytku; do zabiegów polipektomi na zimno i z użyciem generatora elektrochirurgicznego; kształt heksagonalny; szerokość pętli 10 i 15 mm; pętla wykonana z plecionego drutu o grubości 0,3 mm; zintegrowany uchwyt ze skalą pomiarową, długość narzędzia 2300mm, maksymalna średnica części wprowadzanej do endoskopu 2,6mm; minimalna średnica kanału roboczego 2,8 mm; 10 sztuk w oddzielnych sterylnych pakietach</t>
  </si>
  <si>
    <t>Marker węglowy, 5ml/strzykawka 1op. 10szt.</t>
  </si>
  <si>
    <t>Jednorazowa pętla do polipektomii, jednorazowego użytku obrotowa, owalna, śr. 10; 15; 25; 35,mm, śr. cewnika 2,3 mm, dł. 230 cm</t>
  </si>
  <si>
    <r>
      <t xml:space="preserve">Jednorazowa klipsownica endoskopowa długość robocza </t>
    </r>
    <r>
      <rPr>
        <b/>
        <sz val="10"/>
        <rFont val="Arial Narrow"/>
        <family val="2"/>
        <charset val="238"/>
      </rPr>
      <t>230 cm</t>
    </r>
    <r>
      <rPr>
        <sz val="10"/>
        <rFont val="Arial Narrow"/>
        <family val="2"/>
        <charset val="238"/>
      </rPr>
      <t xml:space="preserve"> Otwarcie ramion klipsa: 11,13,16 mm średnica cewnika 2,6 mm, ramiona klipsa o długości 10 mm, możliwość rotacji 360* w obu kierunkach oraz  wielokrotnego otwarcia/zamknięcia klipsa przed jego uwolnieniem. Klipsownica bez zewnętrznej blokady oraz osłonki transportowej, gotowa do użytku po wyjęciu z opakowania</t>
    </r>
  </si>
  <si>
    <t>ZESTAW składający się z: jednorazowa dwustronna szczoteczka do czyszczenia kanałów endoskopów,  średnica włosia 5/5 mm oraz 7/7 mm (do wyboru przez Zamawiającego), długość robocza 230 cm, średnica osłonki 1.7 mm + jednorazowa szczoteczka do czyszczenia zaworów i portów, średnica włosia 5/12 mm,                                      długość robocza 16 cm</t>
  </si>
  <si>
    <t>Pętla z siateczką jednorazowego użytku, siatka rozpostarta na pętli o wymiarach 30 x 60 mm oraz 40x60mm długość narzędzia 230 cm, średnica cewnika  2,6 mm, obrotowa, brzeg pętli w kolorze białym dla lepszej widoczności w obrazie endoskopowym</t>
  </si>
  <si>
    <t xml:space="preserve">Jednorazowe chwytaki 4 i 5-ramienne do usuwania ciał obcych,  końcówki atraumatyczne osłonka teflonowa o średnicy 2.3 mm długość robocza  230 cm                                  </t>
  </si>
  <si>
    <t xml:space="preserve">Jednorazowe kleszcze chwytające do usuwania ciał obcych, osłonka teflonowa o średnicy 2.3 mm długość robocza  230 cm   szczęki typu: aligator,  ząb szczura z zębem aligatora.                                        </t>
  </si>
  <si>
    <t>Jednorazowy cewnik typu spray do rozpylania barwnika, standardowy całkowita długość 230 cm,  średnica osłonki 2.4 mm</t>
  </si>
  <si>
    <t xml:space="preserve">Jednorazowe zaworki biopsyjne kompatybilne z endoskopami firmy  Olympus </t>
  </si>
  <si>
    <t>Jednorazowe zaworki woda-powietrze kompatybilne z endoskopami firmy  Olympus</t>
  </si>
  <si>
    <t xml:space="preserve">Jednorazowe zaworki ssące kompatybilne z endoskopami firmy  Olympus </t>
  </si>
  <si>
    <t>Pułapka na polipy szufladkowa GAR040 z rękojeściami w kolorze zielonum i niebieskim, przyrząd do pobierania próbek oraz etykiety samoprzylepne do dokumentacji w zestawie.</t>
  </si>
  <si>
    <t xml:space="preserve">
Igła aspiracyjna 21G (TBNA) do kanału 2,0 dł 1150mm
</t>
  </si>
  <si>
    <t xml:space="preserve">
Jednorazowe igły do EBUS-TBNA, dł.narzędzia 700mm, maksymalna dł.wysunięcia ostrza igły 40mm,minimalna długość wysunięcia ostrza igły 20mm, średnica ostrza igły 21G,maksymalna śr częsci wprowadzanej do kanału roboczego 1,9mm, minimalna śr kanału roboczego endoskopu 2,0mm
</t>
  </si>
  <si>
    <r>
      <t xml:space="preserve">
jednorazowa igła histologiczna EBUS-TBNA o średnicy </t>
    </r>
    <r>
      <rPr>
        <b/>
        <sz val="10"/>
        <rFont val="Arial Narrow"/>
        <family val="2"/>
        <charset val="238"/>
      </rPr>
      <t>19G</t>
    </r>
    <r>
      <rPr>
        <sz val="10"/>
        <rFont val="Arial Narrow"/>
        <family val="2"/>
        <charset val="238"/>
      </rPr>
      <t xml:space="preserve">, do biopsji aspiracyjnej, wykonana z wysokiej elastyczności materiału, ułatwiającego ustawienie względem miejsca pobrania tkanki – zagięcie endoskopu do 84 stopni. Końcówka igły o zwiększonej echogeniczności, dzięki spiralnemu znacznikowi. Powiększona średnica wewnętrzna igły umożliwia pobieranie większych próbek. Regulacja stopnia wysunięcia igły od 20mm do 40 mm. Dwukierunkowy regulowany uchwyt bezpieczeństwa. Długość robocza 700mm, min. Średnica kanału roboczego 2,2mm. Zestaw zawiera dodatkowo 1 strzykawkę aspiracyjną 20ml oraz 1 zaworek biopsyjny MAJ-1414
</t>
    </r>
  </si>
  <si>
    <t>Szczypce jednorazowego użytytku biopsyjne z łyzeczkami typu "szczeki aligatora" kanał 1,8-2,0mm dł 1150mm</t>
  </si>
  <si>
    <t xml:space="preserve">Szczoteczki cytologiczne jednorazowego użytku bronchoskopowe; maksymalna średnica części roboczej 1,8mm; długość robocza 1150mm; długość szczoteczki 10mm; średnica szczoteczki 2mm, 3mm, 5mm (do wyboru przez Zamawiającego); minimalna średnica kanału roboczego 2,0mm; </t>
  </si>
  <si>
    <t>Jednorazowe chwytaki z gumowymi koncówkami 1,8-2,0mm dł. 1900mm</t>
  </si>
  <si>
    <t>RAZEM</t>
  </si>
  <si>
    <t>Kleszczyki biopsyjne z igłą średnica 1,8-1,9 mm dł. 1150-1200mm</t>
  </si>
  <si>
    <t>Kleszczyki biopsyjne bez igły średnica 1,8 mm dł. 1200mm, średnica kanału 2,0mm</t>
  </si>
  <si>
    <t>Półautomatyczny system biopsji tkanek miekkich MedEasy 18G x 100mm z mechanizmem zabezpieczającym przed przypadkowym wystrzałem.</t>
  </si>
  <si>
    <t>Szczypce jednorazowego użytytku biopsyjne miseczki owalne kanał 1,8-2,0mm dł 1200 mm</t>
  </si>
  <si>
    <t>Jednorazowe chwytaki typu "ząb szczura" 1,8-2,0mm dł. 1900mm</t>
  </si>
  <si>
    <t>Jednorazowe chwytaki trójramienne do usuwania ciała obcego 1,8-2,0mm dł. 1200-1900mm</t>
  </si>
  <si>
    <t>Szczoteczka czyszcząca do endoskopów dł. 1200mm</t>
  </si>
  <si>
    <t>Ustnik do bronchoskopii z gumką</t>
  </si>
  <si>
    <t xml:space="preserve">         </t>
  </si>
  <si>
    <t>razem</t>
  </si>
  <si>
    <t>Jednorazowy zestaw do nebulizacji z ustnikiem</t>
  </si>
  <si>
    <t>1.</t>
  </si>
  <si>
    <t>NOX kaniula z filtrem, jednorazowa, op. 40 szt.</t>
  </si>
  <si>
    <t>2.</t>
  </si>
  <si>
    <t>Pasy NOX RIP jednorazowe, duże L, po 20 szt. w op.</t>
  </si>
  <si>
    <t>3.</t>
  </si>
  <si>
    <t>Pasy NOX RIP jednorazowe, średnie M, po 20 szt. w op.</t>
  </si>
  <si>
    <t>4.</t>
  </si>
  <si>
    <t>NOX przewód brzuszny</t>
  </si>
  <si>
    <t>5.</t>
  </si>
  <si>
    <t>Średni miękki czujnik do pulsoksymetru NONIN</t>
  </si>
  <si>
    <t>6.</t>
  </si>
  <si>
    <t>Elektrody do EMG brody Ambu neuroline 715, 22x30 mm, 50 cm, op. - 12 szt.</t>
  </si>
  <si>
    <t>7.</t>
  </si>
  <si>
    <t>NOX A1 5-odprowadzeniowy przewód EEG ze złotymi elektrodami</t>
  </si>
  <si>
    <t>8.</t>
  </si>
  <si>
    <t>NOX A1 EEG przewód głowowy dla dorosłych</t>
  </si>
  <si>
    <t>9.</t>
  </si>
  <si>
    <t>Maska ustno podnosowa F40 "M" "L" "SW" rozm do wyboru w zalezności od potrzeb</t>
  </si>
  <si>
    <t>10.</t>
  </si>
  <si>
    <t>Maski F20 i N20 W ROZMIARACH M, L  do wyboru przez Zamawiającego</t>
  </si>
  <si>
    <t>Dzierżawa dwóch polisomnografów i czterech aparatów CPAP na 12 m-ce</t>
  </si>
  <si>
    <t>miesiecy</t>
  </si>
  <si>
    <t>RAZEM:</t>
  </si>
  <si>
    <t>Koszyk do usuwania ciał obcych (spiralny czterodrutowy do bronchoskopii śr. 1,8mm dł.1200, śr.koszyla 20mm</t>
  </si>
  <si>
    <t>Końcówka ssąca do bronchofiberoskopu FUJI-FILM SB-500B a20szt.</t>
  </si>
  <si>
    <t>Kapturki gumowe do bronchofiberoskopu a10szt.</t>
  </si>
  <si>
    <t xml:space="preserve">Łącznik z kontrolą odsysania "FINGERTIP" a100szt. np..: nr kat 760000010   </t>
  </si>
  <si>
    <t xml:space="preserve">Łącznik niebieski a 100szt. np.: nr kat 760000000   </t>
  </si>
  <si>
    <t xml:space="preserve">Niskooporowa, wszczepialna silikonowa proteza głosowa. Posiadająca pierścień z polimeru fluorowego widocznego w promieniach rentgenowskich oraz dwa elastyczne kołnierze (od strony przełyku i od strony stomy) umożliwiające zakładanie tej samej protezy do przetoki przełykowo-gardłowej  z dojścia przedniego – przez tracheostomę albo z dojścia tylnego – od strony przełyku z użyciem giętkiej prowadnicy.Proteza musi zapewniać maksymalny przepływ powietrza do przełyku – wymagana średnica korpusu minimum 22 French; 
Opakowanie musi zawierać szczoteczkę do czyszczenia protezy; 
Opakowanie musi zawierać instrukcje obsługi dla pacjenta i dla lekarza w języku polskim
– zestawy do wymiany i implantacji
Rozmiary protez: w przedziale od 4 do 15 mm
(4; 6; 8; 10; 12,5; 15)
– zestawy do implantacji z narzędziami jednorazowego użytku do wykonania punkcji i wszczepienia protezy
Rozmiary protez:   8; 10; 12,5 mm.
Opakowanie musi zawierać ponadto: Transparentny protektor  gardła - zapobiegający  perforacji tylnej ścianki przełyku; Cienka specjalnie zagięta metalowa igła punkcyjna z kanałem wewnętrznym do przeprowadzenia prowadnika; Prowadnica z tworzywa sztucznego; Rozszerzadło z zamocowaną protezą (gotową do aplikacji) oraz kanałem do mocowania prowadnika. 
Proteza pakowana sterylnie.
Możliwość zamówienia protez z dodatkowym większym (trzecim) kołnierzem uszczelniającym od strony przełyku 
w rozmiarze 4mm, 6mm, 8mm, 10mm, 12,5mm, 15mm.
</t>
  </si>
  <si>
    <t>Rurka tracheostomijna wykonana z miękkiego silikonu jakości medycznej, wraz z 5 wymiennikami ciepła i wilgoci o dużym przepływie. Dostępna w rozmiarach:
Średnica zew 12,0 ; 13,5 ; 15,0 ; 17,0
Długości 27; 36 ; 55 mm z dziurami do fenestracji lub bez</t>
  </si>
  <si>
    <t xml:space="preserve">
Wymiennik ciepła i wilgoci kompatybilny z rurką silikownową poz.3, wymiennik mocowany bezpośrednio do rurki tracheostomijnej silikonowej z otworem wlotowym o przekroju 22 mm lub 23 mm lub na plaster mocujący, wyposażony w przycisk lub inne rozwiązanie umożliwiające mówienie przez protezę głosową, ułatwiający oddychanie. Wymiennik stwarzający mały opór oddechowy, zmniejszający nasilenie kaszlu i wytwarzanie śluzu, umożliwiający łatwe zamknięcie w celu mówienia, posiadający niskoprofilową konstrukcję, zbudowany z piankowego filtra nasączonego chlorkiem wapnia, zamkniętym w plastikowej obudowie. w opakowaniu 30 szt.</t>
  </si>
  <si>
    <t xml:space="preserve">
Wymiennik ciepła i wilgoci HME zapewniający skuteczną rehabilitację oddechową i mowy, posiadający funkcję zaworu foniatrycznego oraz wbudowane złącze do podawania tlenu, obudowa z portem ssącym, w przypadku kaszlu lub zablokowania port ssący działa jako zawór upustowy. Waga 2,9 g. Zakres objętości oddechowej 50-1000 ml, złącze żeńskie 15 mm do rurki dotchawiczej lub tracheostomijnej. 1op. 50 szt</t>
  </si>
  <si>
    <t>Miarka do mierzenia długości przetoki tchawiczo-przełykowej, urządzenie niejałowe, przeznaczone do wielokrotnego użytku i sterylizacji</t>
  </si>
  <si>
    <t>Zestaw miarek do mierzenia grubości ścianki przetoki tchawiczo - przełykowej 5 sztuk w opakowaniu.</t>
  </si>
  <si>
    <t xml:space="preserve">Rurka typu Montandon, wykonana z termoplastycznego PCV, silikonowana; odpowiednio wyprofilowana do intubacji przez stomię; mankiet niskociśnieniowy, wysokoobjętościowy; linia rtg na całej długości rurki; czytelne oznaczenie rurki; balonik kontrolny znakowany rozmiarem rurki; bez lateksu, bez ftalanów; jałowa, jednorazowego użytku; </t>
  </si>
  <si>
    <t>7,0-10,0 co 1mm</t>
  </si>
  <si>
    <t>Rurka typu Montandon, wykonana z termoplastycznego PCV, silikonowana, zbrojona; odpowiednio wyprofilowana do intubacji przez stomię; mankiet niskociśnieniowy, wysokoobjętościowy; cieniująca w rtg; czytelne oznaczenie rurki; balonik kontrolny znakowany rozmiarem rurki; bez lateksu, bez ftalanów; jałowa, jednorazowego użytku</t>
  </si>
  <si>
    <t xml:space="preserve">zadanie  5 - Elektroda neutralna jednorazowa </t>
  </si>
  <si>
    <t>Zadanie 6 - Kleszcze bipsyjne, pętle do polipektomii, koszyki do ekstrakcji, igły do ostrzykiwań i in.</t>
  </si>
  <si>
    <t>Zadanie 7 - Stenty, prowadniki, zestawy do protezowania dróg żółciowych, igły aspiracyjne i in.</t>
  </si>
  <si>
    <t xml:space="preserve"> ( Superglide PCN2 - step ) ch.8 lub 10, dł. 30 cm </t>
  </si>
  <si>
    <t>Zadanie 9 - Zestaw punkcyjny do przezskórnej nefrostomii</t>
  </si>
  <si>
    <t>Zadanie 8 - Zestawy wprowadzające i do kotwiczenia żoładkowo-jelitowego</t>
  </si>
  <si>
    <t>Zadanie 10 - Sonda Sengstaken- Blakemoore</t>
  </si>
  <si>
    <t>Zadanie 11 - Łączniki z końcówką lateksową</t>
  </si>
  <si>
    <t>ZADANIE 25 P - Łączniki</t>
  </si>
  <si>
    <t xml:space="preserve">ZADANIE 23 P - Koszyk do usuwania ciał obcych </t>
  </si>
  <si>
    <t>ZADANIE 21 P - Jednorazowy zestaw do nebulizacji z ustnikiem</t>
  </si>
  <si>
    <t>Zadanie 12 K - Sonda argonowa, petle elektrochirurgiczne i in</t>
  </si>
  <si>
    <t>ZADANIE 19 P - Półautomatyczny system biopsji tkanek miekkich MedEasy</t>
  </si>
  <si>
    <t>ZADANIE 27 L - Rurki typu Montandon</t>
  </si>
  <si>
    <t>ZADANIE 26 L - protezy głosowe, rurki tracheostomijne, wymienniki ciepla i wilgoci, miarki i in</t>
  </si>
  <si>
    <t>ZADANIE 24 P - Końcówki ssące, kapturki gumowe do bronchofiberoskopu</t>
  </si>
  <si>
    <t>ZADANIE 22 P - Akcesoria NOX i in., dzieżawa 2 polisomnografów i 4 aparatów CPAP</t>
  </si>
  <si>
    <t xml:space="preserve">ZADANIE 20 P - Szczypce, chwytaki, szczoteczki, ustniki i in. </t>
  </si>
  <si>
    <t>ZADANIE 18 P - Kleszczyki biopsyjne</t>
  </si>
  <si>
    <t xml:space="preserve">ZADANIE 17 P - Igła aspiracyjna, igły do EBUS-TBNA, zestawy do opaskowania żylaków i in. </t>
  </si>
  <si>
    <t>Zadanie 16 K - Pułapka na polipy</t>
  </si>
  <si>
    <t>Zadanie 15 K - Kleszczyki biopsyjne</t>
  </si>
  <si>
    <t>Zadanie 14 K - Pętla do polipektomii, klipsownica endoskopowa, szczoteczka do czyszczenia kanałów endoskopowych i in.</t>
  </si>
  <si>
    <t>Zadanie  13 K - Ustnik, marker, igła do ostrzykiwań, zestaw do opaskowania żylaków przełyku</t>
  </si>
  <si>
    <t>Zadanie 1 - Protezy trzustkowe, zestaw do drenażu przezskórnego, zestaw do oligobiopsji</t>
  </si>
  <si>
    <t>Zadanie 2 - Zestawy do wprowadzania protez,  koszyk do usuwania złogów, igła aspiracyjna, lipotryptor, system hemostatyczny, zawór, kompresor itp.</t>
  </si>
  <si>
    <t>Zadanie  3 - Proteza żółciowa, sfinkterotom, protez, pułapki na polipy, koszy do złogów, cewnik, balon dystalny itp.</t>
  </si>
  <si>
    <t>Zadanie  4 - Stent, szczoteczki cytologiczne, klipsownice, ustniki, petle, cewniki, igły i in.</t>
  </si>
  <si>
    <t>KWALIFIKOWANY PODPIS WYKONAWCY</t>
  </si>
  <si>
    <t xml:space="preserve">Jednorazowy cewnik do stosowania z proszkmi hemostatycznymi; do podłączenia do kompresora EndoClot; min. średnica kanału roboczego 2,6mm, długość narzędzia 2300 mm; 5 szt. w opakowaniu; </t>
  </si>
</sst>
</file>

<file path=xl/styles.xml><?xml version="1.0" encoding="utf-8"?>
<styleSheet xmlns="http://schemas.openxmlformats.org/spreadsheetml/2006/main">
  <numFmts count="1">
    <numFmt numFmtId="44" formatCode="_-* #,##0.00\ &quot;zł&quot;_-;\-* #,##0.00\ &quot;zł&quot;_-;_-* &quot;-&quot;??\ &quot;zł&quot;_-;_-@_-"/>
  </numFmts>
  <fonts count="14">
    <font>
      <sz val="11"/>
      <color theme="1"/>
      <name val="Czcionka tekstu podstawowego"/>
      <family val="2"/>
      <charset val="238"/>
    </font>
    <font>
      <sz val="11"/>
      <color theme="1"/>
      <name val="Czcionka tekstu podstawowego"/>
      <family val="2"/>
      <charset val="238"/>
    </font>
    <font>
      <sz val="10"/>
      <name val="Arial Narrow"/>
      <family val="2"/>
      <charset val="238"/>
    </font>
    <font>
      <b/>
      <sz val="10"/>
      <name val="Arial Narrow"/>
      <family val="2"/>
      <charset val="238"/>
    </font>
    <font>
      <sz val="10"/>
      <color rgb="FFFF0000"/>
      <name val="Arial Narrow"/>
      <family val="2"/>
      <charset val="238"/>
    </font>
    <font>
      <sz val="10"/>
      <color theme="1"/>
      <name val="Arial Narrow"/>
      <family val="2"/>
      <charset val="238"/>
    </font>
    <font>
      <sz val="10"/>
      <color rgb="FF000000"/>
      <name val="Arial Narrow"/>
      <family val="2"/>
      <charset val="238"/>
    </font>
    <font>
      <b/>
      <u/>
      <sz val="10"/>
      <name val="Arial Narrow"/>
      <family val="2"/>
      <charset val="238"/>
    </font>
    <font>
      <b/>
      <sz val="10"/>
      <color theme="1"/>
      <name val="Arial Narrow"/>
      <family val="2"/>
      <charset val="238"/>
    </font>
    <font>
      <i/>
      <sz val="10"/>
      <color theme="1"/>
      <name val="Arial Narrow"/>
      <family val="2"/>
      <charset val="238"/>
    </font>
    <font>
      <sz val="11"/>
      <color theme="1"/>
      <name val="Calibri"/>
      <family val="2"/>
      <charset val="238"/>
      <scheme val="minor"/>
    </font>
    <font>
      <sz val="10"/>
      <color indexed="8"/>
      <name val="Arial Narrow"/>
      <family val="2"/>
      <charset val="238"/>
    </font>
    <font>
      <b/>
      <sz val="9"/>
      <name val="Arial Narrow"/>
      <family val="2"/>
      <charset val="238"/>
    </font>
    <font>
      <b/>
      <sz val="11"/>
      <color theme="1"/>
      <name val="Czcionka tekstu podstawowego"/>
      <charset val="238"/>
    </font>
  </fonts>
  <fills count="5">
    <fill>
      <patternFill patternType="none"/>
    </fill>
    <fill>
      <patternFill patternType="gray125"/>
    </fill>
    <fill>
      <patternFill patternType="solid">
        <fgColor theme="8" tint="0.79998168889431442"/>
        <bgColor indexed="64"/>
      </patternFill>
    </fill>
    <fill>
      <patternFill patternType="solid">
        <fgColor theme="6"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0" fillId="0" borderId="0"/>
  </cellStyleXfs>
  <cellXfs count="154">
    <xf numFmtId="0" fontId="0" fillId="0" borderId="0" xfId="0"/>
    <xf numFmtId="0" fontId="2" fillId="0" borderId="1" xfId="0" applyFont="1" applyBorder="1" applyAlignment="1">
      <alignment horizontal="center" vertical="center" wrapText="1"/>
    </xf>
    <xf numFmtId="16" fontId="3" fillId="0" borderId="1" xfId="0" applyNumberFormat="1" applyFont="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44" fontId="2" fillId="0" borderId="1" xfId="1" applyFont="1" applyFill="1" applyBorder="1" applyAlignment="1">
      <alignment vertical="center"/>
    </xf>
    <xf numFmtId="9" fontId="2" fillId="0" borderId="1" xfId="0" applyNumberFormat="1" applyFont="1" applyBorder="1" applyAlignment="1">
      <alignment horizontal="center" vertical="center"/>
    </xf>
    <xf numFmtId="44" fontId="2" fillId="0" borderId="1" xfId="1" applyFont="1" applyFill="1" applyBorder="1" applyAlignment="1">
      <alignment horizontal="center" vertical="center"/>
    </xf>
    <xf numFmtId="0" fontId="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4" fontId="2" fillId="0" borderId="1" xfId="1" applyFont="1" applyFill="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vertical="center" wrapText="1"/>
    </xf>
    <xf numFmtId="0" fontId="2" fillId="0" borderId="1" xfId="0" applyFont="1" applyBorder="1" applyAlignment="1">
      <alignment vertical="center" wrapText="1"/>
    </xf>
    <xf numFmtId="44" fontId="2" fillId="0" borderId="1" xfId="1" applyFont="1" applyFill="1" applyBorder="1" applyAlignment="1">
      <alignment vertical="center" wrapText="1"/>
    </xf>
    <xf numFmtId="44" fontId="3" fillId="0" borderId="1" xfId="1" applyFont="1" applyFill="1" applyBorder="1" applyAlignment="1">
      <alignment horizontal="center" vertical="center"/>
    </xf>
    <xf numFmtId="16" fontId="3" fillId="0" borderId="1" xfId="0" applyNumberFormat="1" applyFont="1" applyBorder="1" applyAlignment="1">
      <alignment horizontal="center" vertical="center"/>
    </xf>
    <xf numFmtId="9" fontId="2" fillId="0" borderId="1" xfId="2" applyFont="1" applyFill="1" applyBorder="1" applyAlignment="1">
      <alignment horizontal="center" vertical="center"/>
    </xf>
    <xf numFmtId="0" fontId="2" fillId="0" borderId="2" xfId="0" applyFont="1" applyBorder="1" applyAlignment="1">
      <alignment horizontal="left" vertical="center" wrapText="1"/>
    </xf>
    <xf numFmtId="0" fontId="2" fillId="0" borderId="0" xfId="0" applyFont="1" applyFill="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0" fontId="2" fillId="0" borderId="1" xfId="0" applyFont="1" applyBorder="1" applyAlignment="1">
      <alignment vertical="center"/>
    </xf>
    <xf numFmtId="9" fontId="2" fillId="0" borderId="1" xfId="0" applyNumberFormat="1" applyFont="1" applyBorder="1" applyAlignment="1">
      <alignment horizontal="center" vertical="center" wrapText="1"/>
    </xf>
    <xf numFmtId="0" fontId="4" fillId="0" borderId="1" xfId="0" applyFont="1" applyFill="1" applyBorder="1" applyAlignment="1">
      <alignment horizontal="center" vertical="center"/>
    </xf>
    <xf numFmtId="2"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44" fontId="5" fillId="0" borderId="1" xfId="1" applyFont="1" applyFill="1" applyBorder="1" applyAlignment="1">
      <alignment vertical="center"/>
    </xf>
    <xf numFmtId="9" fontId="5" fillId="0" borderId="1" xfId="0" applyNumberFormat="1" applyFont="1" applyBorder="1" applyAlignment="1">
      <alignment horizontal="center" vertical="center"/>
    </xf>
    <xf numFmtId="44" fontId="5" fillId="0" borderId="1" xfId="1" applyFont="1" applyFill="1" applyBorder="1" applyAlignment="1">
      <alignment horizontal="center" vertical="center" wrapText="1"/>
    </xf>
    <xf numFmtId="0" fontId="6" fillId="0" borderId="1" xfId="0" applyFont="1" applyBorder="1" applyAlignment="1">
      <alignment horizontal="left" vertical="center" wrapText="1"/>
    </xf>
    <xf numFmtId="0" fontId="4" fillId="0" borderId="1" xfId="0" applyFont="1" applyFill="1" applyBorder="1" applyAlignment="1">
      <alignment horizontal="center" vertical="center" wrapText="1"/>
    </xf>
    <xf numFmtId="2"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Fill="1" applyBorder="1" applyAlignment="1">
      <alignment horizontal="center" vertical="center"/>
    </xf>
    <xf numFmtId="44" fontId="3" fillId="0" borderId="1" xfId="1" applyFont="1" applyFill="1" applyBorder="1" applyAlignment="1">
      <alignment horizontal="center" vertical="center" wrapText="1"/>
    </xf>
    <xf numFmtId="0" fontId="5" fillId="0" borderId="1" xfId="0" applyFont="1" applyBorder="1" applyAlignment="1">
      <alignment vertical="center"/>
    </xf>
    <xf numFmtId="0" fontId="5" fillId="0" borderId="1" xfId="0" applyFont="1" applyFill="1" applyBorder="1" applyAlignment="1">
      <alignment horizontal="center" vertical="center"/>
    </xf>
    <xf numFmtId="9" fontId="5" fillId="0" borderId="1" xfId="2" applyFont="1" applyFill="1" applyBorder="1" applyAlignment="1">
      <alignment horizontal="center" vertical="center"/>
    </xf>
    <xf numFmtId="44" fontId="5" fillId="0" borderId="1" xfId="1" applyFont="1" applyFill="1" applyBorder="1" applyAlignment="1">
      <alignment horizontal="center" vertical="center"/>
    </xf>
    <xf numFmtId="0" fontId="5" fillId="0" borderId="1" xfId="0" applyFont="1" applyBorder="1" applyAlignment="1">
      <alignment horizontal="center" vertical="center"/>
    </xf>
    <xf numFmtId="44" fontId="8" fillId="0" borderId="1" xfId="1" applyFont="1" applyFill="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wrapText="1"/>
    </xf>
    <xf numFmtId="0" fontId="8" fillId="0" borderId="1" xfId="0" applyFont="1" applyBorder="1"/>
    <xf numFmtId="44" fontId="8" fillId="0" borderId="1" xfId="1" applyFont="1" applyFill="1" applyBorder="1" applyAlignment="1">
      <alignment vertical="center"/>
    </xf>
    <xf numFmtId="0" fontId="5" fillId="0" borderId="1" xfId="0" applyFont="1" applyBorder="1" applyAlignment="1">
      <alignment horizontal="left" vertical="center" wrapText="1"/>
    </xf>
    <xf numFmtId="0" fontId="11" fillId="0" borderId="1" xfId="3"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Fill="1" applyBorder="1" applyAlignment="1">
      <alignment horizontal="center" vertical="center" wrapText="1"/>
    </xf>
    <xf numFmtId="9" fontId="3" fillId="0" borderId="1" xfId="2" applyFont="1" applyFill="1" applyBorder="1" applyAlignment="1">
      <alignment vertical="center"/>
    </xf>
    <xf numFmtId="9" fontId="3" fillId="0" borderId="1" xfId="2" applyFont="1" applyFill="1" applyBorder="1" applyAlignment="1">
      <alignment horizontal="center" vertical="center"/>
    </xf>
    <xf numFmtId="0" fontId="3" fillId="2" borderId="1" xfId="0" applyFont="1" applyFill="1" applyBorder="1" applyAlignment="1">
      <alignment horizontal="center" vertical="center" wrapText="1"/>
    </xf>
    <xf numFmtId="16" fontId="3" fillId="2" borderId="1" xfId="0" applyNumberFormat="1" applyFont="1" applyFill="1" applyBorder="1" applyAlignment="1">
      <alignment horizontal="left" vertical="center"/>
    </xf>
    <xf numFmtId="2" fontId="3" fillId="2" borderId="1" xfId="0" applyNumberFormat="1" applyFont="1" applyFill="1" applyBorder="1" applyAlignment="1">
      <alignment horizontal="center" vertical="center" wrapText="1"/>
    </xf>
    <xf numFmtId="16" fontId="3" fillId="2" borderId="1" xfId="0" applyNumberFormat="1" applyFont="1" applyFill="1" applyBorder="1" applyAlignment="1">
      <alignment horizontal="center" vertical="center" wrapText="1"/>
    </xf>
    <xf numFmtId="44" fontId="3" fillId="2" borderId="1" xfId="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1" applyNumberFormat="1" applyFont="1" applyFill="1" applyBorder="1" applyAlignment="1">
      <alignment horizontal="center" vertical="center" wrapText="1"/>
    </xf>
    <xf numFmtId="0" fontId="3" fillId="2" borderId="1" xfId="1" applyNumberFormat="1" applyFont="1" applyFill="1" applyBorder="1" applyAlignment="1">
      <alignment horizontal="center" vertical="center"/>
    </xf>
    <xf numFmtId="0" fontId="2" fillId="3" borderId="1" xfId="0" applyFont="1" applyFill="1" applyBorder="1" applyAlignment="1">
      <alignment horizontal="center" vertical="center" wrapText="1"/>
    </xf>
    <xf numFmtId="16" fontId="3" fillId="3" borderId="5" xfId="0" applyNumberFormat="1" applyFont="1" applyFill="1" applyBorder="1" applyAlignment="1">
      <alignment vertical="center"/>
    </xf>
    <xf numFmtId="0" fontId="2" fillId="3" borderId="5" xfId="0" applyFont="1" applyFill="1" applyBorder="1" applyAlignment="1">
      <alignment vertical="center"/>
    </xf>
    <xf numFmtId="0" fontId="2" fillId="3" borderId="2" xfId="0" applyFont="1" applyFill="1" applyBorder="1" applyAlignment="1">
      <alignment vertical="center"/>
    </xf>
    <xf numFmtId="16" fontId="3" fillId="3" borderId="1" xfId="0" applyNumberFormat="1" applyFont="1" applyFill="1" applyBorder="1" applyAlignment="1">
      <alignment vertical="center"/>
    </xf>
    <xf numFmtId="0" fontId="2" fillId="0" borderId="1" xfId="0" applyFont="1" applyFill="1" applyBorder="1" applyAlignment="1">
      <alignment horizontal="left" vertical="center" wrapText="1"/>
    </xf>
    <xf numFmtId="0" fontId="0" fillId="3" borderId="1" xfId="0" applyFill="1" applyBorder="1"/>
    <xf numFmtId="0" fontId="2" fillId="0" borderId="0" xfId="0" applyFont="1" applyBorder="1" applyAlignment="1">
      <alignment horizontal="center" vertical="center"/>
    </xf>
    <xf numFmtId="0" fontId="2" fillId="0" borderId="0" xfId="0" applyFont="1" applyBorder="1" applyAlignment="1">
      <alignment horizontal="left" vertical="center"/>
    </xf>
    <xf numFmtId="0" fontId="2" fillId="0" borderId="0" xfId="0" applyFont="1" applyBorder="1" applyAlignment="1">
      <alignment vertical="center"/>
    </xf>
    <xf numFmtId="0" fontId="2" fillId="0" borderId="0" xfId="0" applyFont="1" applyFill="1" applyBorder="1" applyAlignment="1">
      <alignment horizontal="center" vertical="center"/>
    </xf>
    <xf numFmtId="44" fontId="2" fillId="0" borderId="0" xfId="1" applyFont="1" applyFill="1" applyBorder="1" applyAlignment="1">
      <alignment vertical="center"/>
    </xf>
    <xf numFmtId="44" fontId="2" fillId="0" borderId="0" xfId="1" applyFont="1" applyFill="1" applyBorder="1" applyAlignment="1">
      <alignment horizontal="center" vertical="center"/>
    </xf>
    <xf numFmtId="0" fontId="0" fillId="0" borderId="0" xfId="0" applyBorder="1"/>
    <xf numFmtId="44" fontId="12" fillId="0" borderId="1" xfId="1" applyFont="1" applyFill="1" applyBorder="1" applyAlignment="1">
      <alignment vertical="center"/>
    </xf>
    <xf numFmtId="0" fontId="2" fillId="3" borderId="1" xfId="0" applyFont="1" applyFill="1" applyBorder="1" applyAlignment="1">
      <alignment horizontal="center" vertical="center"/>
    </xf>
    <xf numFmtId="0" fontId="3" fillId="3" borderId="1" xfId="0" applyFont="1" applyFill="1" applyBorder="1" applyAlignment="1">
      <alignment horizontal="left" vertical="center"/>
    </xf>
    <xf numFmtId="0" fontId="5" fillId="3" borderId="1" xfId="0" applyFont="1" applyFill="1" applyBorder="1" applyAlignment="1">
      <alignment vertical="center"/>
    </xf>
    <xf numFmtId="0" fontId="5" fillId="3" borderId="1" xfId="0" applyFont="1" applyFill="1" applyBorder="1" applyAlignment="1">
      <alignment horizontal="center" vertical="center"/>
    </xf>
    <xf numFmtId="44" fontId="5" fillId="3" borderId="1" xfId="1" applyFont="1" applyFill="1" applyBorder="1" applyAlignment="1">
      <alignment vertical="center"/>
    </xf>
    <xf numFmtId="9" fontId="5" fillId="3" borderId="1" xfId="2" applyFont="1" applyFill="1" applyBorder="1" applyAlignment="1">
      <alignment horizontal="center" vertical="center"/>
    </xf>
    <xf numFmtId="44" fontId="5" fillId="3" borderId="1" xfId="1" applyFont="1" applyFill="1" applyBorder="1" applyAlignment="1">
      <alignment horizontal="center" vertical="center"/>
    </xf>
    <xf numFmtId="44" fontId="8" fillId="3" borderId="1" xfId="1" applyFont="1" applyFill="1" applyBorder="1" applyAlignment="1">
      <alignment vertical="center"/>
    </xf>
    <xf numFmtId="0" fontId="8" fillId="3" borderId="1" xfId="0" applyFont="1" applyFill="1" applyBorder="1" applyAlignment="1">
      <alignment horizontal="center" vertical="center"/>
    </xf>
    <xf numFmtId="44" fontId="8" fillId="3" borderId="1" xfId="1" applyFont="1" applyFill="1" applyBorder="1" applyAlignment="1">
      <alignment horizontal="center" vertical="center"/>
    </xf>
    <xf numFmtId="2" fontId="2" fillId="3" borderId="1" xfId="0" applyNumberFormat="1" applyFont="1" applyFill="1" applyBorder="1" applyAlignment="1">
      <alignment horizontal="center" vertical="center" wrapText="1"/>
    </xf>
    <xf numFmtId="0" fontId="8" fillId="3" borderId="1" xfId="0" applyFont="1" applyFill="1" applyBorder="1"/>
    <xf numFmtId="0" fontId="2" fillId="3" borderId="1" xfId="0" applyFont="1" applyFill="1" applyBorder="1" applyAlignment="1">
      <alignment vertical="center"/>
    </xf>
    <xf numFmtId="44" fontId="2" fillId="3" borderId="1" xfId="1" applyFont="1" applyFill="1" applyBorder="1" applyAlignment="1">
      <alignment vertical="center"/>
    </xf>
    <xf numFmtId="9" fontId="2" fillId="3" borderId="1" xfId="2" applyFont="1" applyFill="1" applyBorder="1" applyAlignment="1">
      <alignment horizontal="center" vertical="center"/>
    </xf>
    <xf numFmtId="0" fontId="2" fillId="3" borderId="1" xfId="0" applyFont="1" applyFill="1" applyBorder="1" applyAlignment="1">
      <alignment horizontal="left" vertical="center"/>
    </xf>
    <xf numFmtId="16" fontId="3" fillId="3" borderId="5" xfId="0" applyNumberFormat="1" applyFont="1" applyFill="1" applyBorder="1" applyAlignment="1">
      <alignment horizontal="left" vertical="center"/>
    </xf>
    <xf numFmtId="0" fontId="8" fillId="3" borderId="1" xfId="0" applyFont="1" applyFill="1" applyBorder="1" applyAlignment="1">
      <alignment horizontal="center" vertical="center"/>
    </xf>
    <xf numFmtId="44" fontId="2" fillId="3" borderId="1" xfId="1" applyFont="1" applyFill="1" applyBorder="1" applyAlignment="1">
      <alignment horizontal="center" vertical="center"/>
    </xf>
    <xf numFmtId="2" fontId="2" fillId="0" borderId="1" xfId="0" applyNumberFormat="1" applyFont="1" applyBorder="1" applyAlignment="1">
      <alignment horizontal="center" vertical="center" wrapText="1"/>
    </xf>
    <xf numFmtId="0" fontId="8" fillId="3" borderId="4" xfId="0" applyFont="1" applyFill="1" applyBorder="1" applyAlignment="1">
      <alignment vertical="center" wrapText="1"/>
    </xf>
    <xf numFmtId="0" fontId="3" fillId="3" borderId="4" xfId="0" applyFont="1" applyFill="1" applyBorder="1" applyAlignment="1">
      <alignment vertical="center" wrapText="1"/>
    </xf>
    <xf numFmtId="0" fontId="8" fillId="3" borderId="4" xfId="0" applyFont="1" applyFill="1" applyBorder="1" applyAlignment="1">
      <alignment vertical="center"/>
    </xf>
    <xf numFmtId="16" fontId="3" fillId="3" borderId="1" xfId="0" applyNumberFormat="1" applyFont="1" applyFill="1" applyBorder="1" applyAlignment="1">
      <alignment horizontal="left" vertical="center"/>
    </xf>
    <xf numFmtId="0" fontId="2" fillId="3" borderId="5" xfId="0" applyFont="1" applyFill="1" applyBorder="1" applyAlignment="1">
      <alignment horizontal="left" vertical="center"/>
    </xf>
    <xf numFmtId="0" fontId="2" fillId="0" borderId="1" xfId="0" applyFont="1" applyBorder="1" applyAlignment="1">
      <alignment horizontal="left" vertical="center" wrapText="1" readingOrder="1"/>
    </xf>
    <xf numFmtId="0" fontId="3" fillId="3" borderId="4" xfId="0" applyFont="1" applyFill="1" applyBorder="1" applyAlignment="1">
      <alignment vertical="center"/>
    </xf>
    <xf numFmtId="0" fontId="3" fillId="3" borderId="5" xfId="0" applyFont="1" applyFill="1" applyBorder="1" applyAlignment="1">
      <alignment vertical="center"/>
    </xf>
    <xf numFmtId="0" fontId="3" fillId="3" borderId="2" xfId="0" applyFont="1" applyFill="1" applyBorder="1" applyAlignment="1">
      <alignment vertical="center"/>
    </xf>
    <xf numFmtId="0" fontId="3" fillId="3" borderId="5" xfId="0" applyFont="1" applyFill="1" applyBorder="1" applyAlignment="1">
      <alignment vertical="center" wrapText="1"/>
    </xf>
    <xf numFmtId="0" fontId="2" fillId="3" borderId="5" xfId="0" applyFont="1" applyFill="1" applyBorder="1" applyAlignment="1">
      <alignment vertical="center" wrapText="1"/>
    </xf>
    <xf numFmtId="0" fontId="2" fillId="3" borderId="2" xfId="0" applyFont="1" applyFill="1" applyBorder="1" applyAlignment="1">
      <alignment vertical="center" wrapText="1"/>
    </xf>
    <xf numFmtId="0" fontId="2" fillId="0" borderId="2" xfId="0" applyFont="1" applyFill="1" applyBorder="1" applyAlignment="1">
      <alignment horizontal="left" vertical="center"/>
    </xf>
    <xf numFmtId="2" fontId="3" fillId="0" borderId="1" xfId="0" applyNumberFormat="1" applyFont="1" applyBorder="1" applyAlignment="1">
      <alignment horizontal="center" vertical="center"/>
    </xf>
    <xf numFmtId="2" fontId="3" fillId="0" borderId="1" xfId="0" applyNumberFormat="1" applyFont="1" applyBorder="1" applyAlignment="1">
      <alignment horizontal="center" vertical="center" wrapText="1"/>
    </xf>
    <xf numFmtId="16" fontId="3" fillId="3" borderId="4" xfId="0" applyNumberFormat="1" applyFont="1" applyFill="1" applyBorder="1" applyAlignment="1">
      <alignment horizontal="center" vertical="center"/>
    </xf>
    <xf numFmtId="0" fontId="3" fillId="3" borderId="4" xfId="0" applyFont="1" applyFill="1" applyBorder="1" applyAlignment="1">
      <alignment horizontal="center" vertical="center" wrapText="1"/>
    </xf>
    <xf numFmtId="0" fontId="2" fillId="3" borderId="4" xfId="0" applyFont="1" applyFill="1" applyBorder="1" applyAlignment="1">
      <alignment horizontal="center" vertical="center"/>
    </xf>
    <xf numFmtId="2" fontId="2" fillId="3" borderId="1" xfId="0" applyNumberFormat="1" applyFont="1" applyFill="1" applyBorder="1" applyAlignment="1">
      <alignment horizontal="center" vertical="center"/>
    </xf>
    <xf numFmtId="0" fontId="3" fillId="3" borderId="5" xfId="0" applyFont="1" applyFill="1" applyBorder="1" applyAlignment="1">
      <alignment horizontal="center" vertical="center"/>
    </xf>
    <xf numFmtId="2" fontId="3" fillId="3" borderId="1" xfId="0" applyNumberFormat="1" applyFont="1" applyFill="1" applyBorder="1" applyAlignment="1">
      <alignment horizontal="center" vertical="center" wrapText="1"/>
    </xf>
    <xf numFmtId="2" fontId="3" fillId="3" borderId="1" xfId="0" applyNumberFormat="1" applyFont="1" applyFill="1" applyBorder="1" applyAlignment="1">
      <alignment horizontal="center" vertical="center"/>
    </xf>
    <xf numFmtId="2" fontId="5" fillId="0" borderId="1" xfId="0" applyNumberFormat="1" applyFont="1" applyBorder="1" applyAlignment="1">
      <alignment horizontal="center" wrapText="1"/>
    </xf>
    <xf numFmtId="2" fontId="2" fillId="0" borderId="1" xfId="0" applyNumberFormat="1" applyFont="1" applyBorder="1" applyAlignment="1">
      <alignment horizontal="center" vertical="center"/>
    </xf>
    <xf numFmtId="2" fontId="2" fillId="0" borderId="0" xfId="0" applyNumberFormat="1" applyFont="1" applyBorder="1" applyAlignment="1">
      <alignment horizontal="center" vertical="center"/>
    </xf>
    <xf numFmtId="0" fontId="0" fillId="0" borderId="0" xfId="0" applyAlignment="1">
      <alignment horizontal="center"/>
    </xf>
    <xf numFmtId="9" fontId="2" fillId="0" borderId="1" xfId="0" applyNumberFormat="1" applyFont="1" applyFill="1" applyBorder="1" applyAlignment="1">
      <alignment horizontal="center" vertical="center" wrapText="1"/>
    </xf>
    <xf numFmtId="0" fontId="13" fillId="0" borderId="0" xfId="0" applyFont="1" applyAlignment="1">
      <alignment horizontal="center"/>
    </xf>
    <xf numFmtId="0" fontId="8" fillId="3" borderId="4"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2" xfId="0" applyFont="1" applyFill="1" applyBorder="1" applyAlignment="1">
      <alignment horizontal="left" vertical="center" wrapText="1"/>
    </xf>
    <xf numFmtId="0" fontId="3" fillId="3" borderId="4" xfId="0" applyFont="1" applyFill="1" applyBorder="1" applyAlignment="1">
      <alignment vertical="center" wrapText="1"/>
    </xf>
    <xf numFmtId="0" fontId="0" fillId="0" borderId="5" xfId="0" applyBorder="1" applyAlignment="1">
      <alignment vertical="center"/>
    </xf>
    <xf numFmtId="0" fontId="0" fillId="0" borderId="2" xfId="0" applyBorder="1" applyAlignment="1">
      <alignment vertical="center"/>
    </xf>
    <xf numFmtId="16" fontId="3" fillId="3" borderId="4" xfId="0" applyNumberFormat="1" applyFont="1" applyFill="1" applyBorder="1" applyAlignment="1">
      <alignment horizontal="left" vertical="center"/>
    </xf>
    <xf numFmtId="16" fontId="3" fillId="3" borderId="5" xfId="0" applyNumberFormat="1" applyFont="1" applyFill="1" applyBorder="1" applyAlignment="1">
      <alignment horizontal="left" vertical="center"/>
    </xf>
    <xf numFmtId="16" fontId="3" fillId="3" borderId="2" xfId="0" applyNumberFormat="1" applyFont="1" applyFill="1" applyBorder="1" applyAlignment="1">
      <alignment horizontal="left" vertical="center"/>
    </xf>
    <xf numFmtId="0" fontId="3" fillId="0" borderId="1" xfId="0" applyFont="1" applyBorder="1" applyAlignment="1">
      <alignment horizontal="center" vertical="center"/>
    </xf>
    <xf numFmtId="0" fontId="3" fillId="3" borderId="4" xfId="0" applyFont="1" applyFill="1" applyBorder="1" applyAlignment="1">
      <alignment horizontal="left" vertical="center"/>
    </xf>
    <xf numFmtId="0" fontId="3" fillId="3" borderId="5" xfId="0" applyFont="1" applyFill="1" applyBorder="1" applyAlignment="1">
      <alignment horizontal="left" vertical="center"/>
    </xf>
    <xf numFmtId="0" fontId="3" fillId="3" borderId="2" xfId="0" applyFont="1" applyFill="1" applyBorder="1" applyAlignment="1">
      <alignment horizontal="left" vertical="center"/>
    </xf>
    <xf numFmtId="0" fontId="2" fillId="3" borderId="1" xfId="0" applyFont="1" applyFill="1" applyBorder="1" applyAlignment="1">
      <alignment vertical="center"/>
    </xf>
    <xf numFmtId="0" fontId="3" fillId="3" borderId="1" xfId="0" applyFont="1" applyFill="1" applyBorder="1" applyAlignment="1">
      <alignment horizontal="center" vertical="center"/>
    </xf>
    <xf numFmtId="0" fontId="3" fillId="0" borderId="1" xfId="0" applyFont="1" applyBorder="1" applyAlignment="1">
      <alignment horizontal="right" vertical="center" wrapText="1"/>
    </xf>
    <xf numFmtId="0" fontId="2" fillId="0" borderId="1" xfId="0" applyFont="1" applyBorder="1" applyAlignment="1">
      <alignment vertical="center" wrapText="1"/>
    </xf>
    <xf numFmtId="0" fontId="2" fillId="3" borderId="5" xfId="0" applyFont="1" applyFill="1" applyBorder="1" applyAlignment="1">
      <alignment horizontal="center" vertical="center"/>
    </xf>
    <xf numFmtId="0" fontId="2" fillId="3" borderId="2" xfId="0" applyFont="1" applyFill="1" applyBorder="1" applyAlignment="1">
      <alignment horizontal="center" vertical="center"/>
    </xf>
    <xf numFmtId="0" fontId="2" fillId="0" borderId="1" xfId="0" applyFont="1" applyBorder="1" applyAlignment="1">
      <alignment horizontal="center" vertical="center"/>
    </xf>
    <xf numFmtId="2"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4" fontId="2" fillId="0" borderId="1" xfId="1" applyFont="1" applyFill="1" applyBorder="1" applyAlignment="1">
      <alignment horizontal="center" vertical="center" wrapText="1"/>
    </xf>
    <xf numFmtId="0" fontId="2" fillId="0" borderId="1" xfId="0" applyFont="1" applyFill="1" applyBorder="1" applyAlignment="1">
      <alignment horizontal="center" vertical="center"/>
    </xf>
    <xf numFmtId="44" fontId="2" fillId="0" borderId="1" xfId="1" applyFont="1" applyFill="1" applyBorder="1" applyAlignment="1">
      <alignment vertical="center"/>
    </xf>
    <xf numFmtId="9" fontId="2" fillId="0" borderId="1" xfId="0" applyNumberFormat="1" applyFont="1" applyBorder="1" applyAlignment="1">
      <alignment horizontal="center" vertical="center"/>
    </xf>
    <xf numFmtId="0" fontId="2" fillId="4" borderId="1" xfId="0" applyFont="1" applyFill="1" applyBorder="1" applyAlignment="1">
      <alignment horizontal="left" vertical="center" wrapText="1"/>
    </xf>
  </cellXfs>
  <cellStyles count="4">
    <cellStyle name="Normalny" xfId="0" builtinId="0"/>
    <cellStyle name="Normalny 2 3" xfId="3"/>
    <cellStyle name="Procentowy" xfId="2" builtinId="5"/>
    <cellStyle name="Walutowy" xfId="1" builtin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01"/>
  <sheetViews>
    <sheetView tabSelected="1" view="pageLayout" topLeftCell="A13" zoomScale="115" zoomScalePageLayoutView="115" workbookViewId="0">
      <selection activeCell="B15" sqref="B15"/>
    </sheetView>
  </sheetViews>
  <sheetFormatPr defaultRowHeight="14.25"/>
  <cols>
    <col min="1" max="1" width="4.25" customWidth="1"/>
    <col min="2" max="2" width="38" customWidth="1"/>
    <col min="3" max="3" width="9" style="123"/>
    <col min="5" max="5" width="6.125" bestFit="1" customWidth="1"/>
    <col min="6" max="6" width="4.875" bestFit="1" customWidth="1"/>
    <col min="7" max="7" width="9.125" bestFit="1" customWidth="1"/>
    <col min="8" max="8" width="5.875" bestFit="1" customWidth="1"/>
    <col min="9" max="9" width="9.125" bestFit="1" customWidth="1"/>
    <col min="10" max="11" width="10.25" customWidth="1"/>
    <col min="12" max="12" width="7.75" customWidth="1"/>
  </cols>
  <sheetData>
    <row r="1" spans="1:12" ht="51">
      <c r="A1" s="55" t="s">
        <v>0</v>
      </c>
      <c r="B1" s="56" t="s">
        <v>1</v>
      </c>
      <c r="C1" s="57" t="s">
        <v>2</v>
      </c>
      <c r="D1" s="58" t="s">
        <v>3</v>
      </c>
      <c r="E1" s="55" t="s">
        <v>4</v>
      </c>
      <c r="F1" s="55" t="s">
        <v>5</v>
      </c>
      <c r="G1" s="59" t="s">
        <v>6</v>
      </c>
      <c r="H1" s="55" t="s">
        <v>7</v>
      </c>
      <c r="I1" s="59" t="s">
        <v>8</v>
      </c>
      <c r="J1" s="59" t="s">
        <v>9</v>
      </c>
      <c r="K1" s="59" t="s">
        <v>10</v>
      </c>
      <c r="L1" s="60" t="s">
        <v>11</v>
      </c>
    </row>
    <row r="2" spans="1:12">
      <c r="A2" s="55">
        <v>1</v>
      </c>
      <c r="B2" s="60">
        <v>2</v>
      </c>
      <c r="C2" s="60" t="s">
        <v>12</v>
      </c>
      <c r="D2" s="60" t="s">
        <v>13</v>
      </c>
      <c r="E2" s="60">
        <v>5</v>
      </c>
      <c r="F2" s="55">
        <v>6</v>
      </c>
      <c r="G2" s="61">
        <v>7</v>
      </c>
      <c r="H2" s="55">
        <v>8</v>
      </c>
      <c r="I2" s="61">
        <v>9</v>
      </c>
      <c r="J2" s="62">
        <v>10</v>
      </c>
      <c r="K2" s="62">
        <v>11</v>
      </c>
      <c r="L2" s="60">
        <v>12</v>
      </c>
    </row>
    <row r="3" spans="1:12">
      <c r="A3" s="69"/>
      <c r="B3" s="132" t="s">
        <v>206</v>
      </c>
      <c r="C3" s="133"/>
      <c r="D3" s="133"/>
      <c r="E3" s="133"/>
      <c r="F3" s="133"/>
      <c r="G3" s="133"/>
      <c r="H3" s="133"/>
      <c r="I3" s="133"/>
      <c r="J3" s="133"/>
      <c r="K3" s="133"/>
      <c r="L3" s="134"/>
    </row>
    <row r="4" spans="1:12" ht="38.25">
      <c r="A4" s="1">
        <v>1</v>
      </c>
      <c r="B4" s="3" t="s">
        <v>14</v>
      </c>
      <c r="C4" s="111"/>
      <c r="D4" s="2"/>
      <c r="E4" s="4" t="s">
        <v>15</v>
      </c>
      <c r="F4" s="5">
        <v>30</v>
      </c>
      <c r="G4" s="6"/>
      <c r="H4" s="7">
        <v>0.08</v>
      </c>
      <c r="I4" s="8">
        <f>G4*1.08</f>
        <v>0</v>
      </c>
      <c r="J4" s="8">
        <f>F4*G4</f>
        <v>0</v>
      </c>
      <c r="K4" s="8">
        <f>(J4*H4)+J4</f>
        <v>0</v>
      </c>
      <c r="L4" s="5"/>
    </row>
    <row r="5" spans="1:12" ht="127.5">
      <c r="A5" s="1">
        <v>2</v>
      </c>
      <c r="B5" s="3" t="s">
        <v>16</v>
      </c>
      <c r="C5" s="97"/>
      <c r="D5" s="9"/>
      <c r="E5" s="1" t="s">
        <v>17</v>
      </c>
      <c r="F5" s="10">
        <v>2</v>
      </c>
      <c r="G5" s="6"/>
      <c r="H5" s="7">
        <v>0.08</v>
      </c>
      <c r="I5" s="11">
        <f t="shared" ref="I5:I6" si="0">G5*(1+H5)</f>
        <v>0</v>
      </c>
      <c r="J5" s="11">
        <f t="shared" ref="J5:J6" si="1">F5*G5</f>
        <v>0</v>
      </c>
      <c r="K5" s="8">
        <f t="shared" ref="K5:K6" si="2">(J5*H5)+J5</f>
        <v>0</v>
      </c>
      <c r="L5" s="10" t="s">
        <v>18</v>
      </c>
    </row>
    <row r="6" spans="1:12">
      <c r="A6" s="1">
        <v>3</v>
      </c>
      <c r="B6" s="3" t="s">
        <v>19</v>
      </c>
      <c r="C6" s="97"/>
      <c r="D6" s="9"/>
      <c r="E6" s="1" t="s">
        <v>17</v>
      </c>
      <c r="F6" s="10">
        <v>4</v>
      </c>
      <c r="G6" s="6"/>
      <c r="H6" s="7">
        <v>0.08</v>
      </c>
      <c r="I6" s="11">
        <f t="shared" si="0"/>
        <v>0</v>
      </c>
      <c r="J6" s="11">
        <f t="shared" si="1"/>
        <v>0</v>
      </c>
      <c r="K6" s="8">
        <f t="shared" si="2"/>
        <v>0</v>
      </c>
      <c r="L6" s="5"/>
    </row>
    <row r="7" spans="1:12">
      <c r="A7" s="4"/>
      <c r="C7" s="112"/>
      <c r="D7" s="13"/>
      <c r="E7" s="14"/>
      <c r="F7" s="10"/>
      <c r="G7" s="15"/>
      <c r="H7" s="12" t="s">
        <v>20</v>
      </c>
      <c r="I7" s="11"/>
      <c r="J7" s="16">
        <f>SUM(J4:J6)</f>
        <v>0</v>
      </c>
      <c r="K7" s="16">
        <f>SUM(K4:K6)</f>
        <v>0</v>
      </c>
      <c r="L7" s="5"/>
    </row>
    <row r="8" spans="1:12">
      <c r="A8" s="63"/>
      <c r="B8" s="67" t="s">
        <v>207</v>
      </c>
      <c r="C8" s="113"/>
      <c r="D8" s="64"/>
      <c r="E8" s="65"/>
      <c r="F8" s="65"/>
      <c r="G8" s="65"/>
      <c r="H8" s="65"/>
      <c r="I8" s="65"/>
      <c r="J8" s="65"/>
      <c r="K8" s="65"/>
      <c r="L8" s="66"/>
    </row>
    <row r="9" spans="1:12" ht="63.75">
      <c r="A9" s="1">
        <v>1</v>
      </c>
      <c r="B9" s="3" t="s">
        <v>21</v>
      </c>
      <c r="C9" s="111"/>
      <c r="D9" s="17"/>
      <c r="E9" s="1" t="s">
        <v>17</v>
      </c>
      <c r="F9" s="10">
        <v>20</v>
      </c>
      <c r="G9" s="15"/>
      <c r="H9" s="7">
        <v>0.08</v>
      </c>
      <c r="I9" s="11">
        <f t="shared" ref="I9:I17" si="3">G9*(1+H9)</f>
        <v>0</v>
      </c>
      <c r="J9" s="11">
        <f t="shared" ref="J9:J22" si="4">F9*G9</f>
        <v>0</v>
      </c>
      <c r="K9" s="8">
        <f t="shared" ref="K9:K22" si="5">(J9*H9)+J9</f>
        <v>0</v>
      </c>
      <c r="L9" s="5"/>
    </row>
    <row r="10" spans="1:12" ht="63.75">
      <c r="A10" s="1">
        <v>2</v>
      </c>
      <c r="B10" s="3" t="s">
        <v>22</v>
      </c>
      <c r="C10" s="111"/>
      <c r="D10" s="17"/>
      <c r="E10" s="1" t="s">
        <v>17</v>
      </c>
      <c r="F10" s="10">
        <v>50</v>
      </c>
      <c r="G10" s="15"/>
      <c r="H10" s="7">
        <v>0.08</v>
      </c>
      <c r="I10" s="11">
        <f>G10*(1+H10)</f>
        <v>0</v>
      </c>
      <c r="J10" s="11">
        <f>F10*G10</f>
        <v>0</v>
      </c>
      <c r="K10" s="8">
        <f t="shared" si="5"/>
        <v>0</v>
      </c>
      <c r="L10" s="5"/>
    </row>
    <row r="11" spans="1:12" ht="89.25">
      <c r="A11" s="1">
        <v>3</v>
      </c>
      <c r="B11" s="3" t="s">
        <v>23</v>
      </c>
      <c r="C11" s="111"/>
      <c r="D11" s="17"/>
      <c r="E11" s="1" t="s">
        <v>24</v>
      </c>
      <c r="F11" s="10">
        <v>2</v>
      </c>
      <c r="G11" s="15"/>
      <c r="H11" s="7">
        <v>0.08</v>
      </c>
      <c r="I11" s="11">
        <f t="shared" si="3"/>
        <v>0</v>
      </c>
      <c r="J11" s="11">
        <f t="shared" si="4"/>
        <v>0</v>
      </c>
      <c r="K11" s="8">
        <f t="shared" si="5"/>
        <v>0</v>
      </c>
      <c r="L11" s="5"/>
    </row>
    <row r="12" spans="1:12" ht="127.5">
      <c r="A12" s="1">
        <v>4</v>
      </c>
      <c r="B12" s="3" t="s">
        <v>25</v>
      </c>
      <c r="C12" s="111"/>
      <c r="D12" s="17"/>
      <c r="E12" s="1" t="s">
        <v>15</v>
      </c>
      <c r="F12" s="10">
        <v>15</v>
      </c>
      <c r="G12" s="15"/>
      <c r="H12" s="7">
        <v>0.08</v>
      </c>
      <c r="I12" s="11">
        <f t="shared" si="3"/>
        <v>0</v>
      </c>
      <c r="J12" s="11">
        <f t="shared" si="4"/>
        <v>0</v>
      </c>
      <c r="K12" s="8">
        <f t="shared" si="5"/>
        <v>0</v>
      </c>
      <c r="L12" s="5"/>
    </row>
    <row r="13" spans="1:12" ht="63.75">
      <c r="A13" s="1">
        <v>5</v>
      </c>
      <c r="B13" s="3" t="s">
        <v>26</v>
      </c>
      <c r="C13" s="111"/>
      <c r="D13" s="17"/>
      <c r="E13" s="1" t="s">
        <v>15</v>
      </c>
      <c r="F13" s="10">
        <v>7</v>
      </c>
      <c r="G13" s="15"/>
      <c r="H13" s="18">
        <v>0.08</v>
      </c>
      <c r="I13" s="11">
        <f t="shared" si="3"/>
        <v>0</v>
      </c>
      <c r="J13" s="11">
        <f t="shared" si="4"/>
        <v>0</v>
      </c>
      <c r="K13" s="8">
        <f t="shared" si="5"/>
        <v>0</v>
      </c>
      <c r="L13" s="5"/>
    </row>
    <row r="14" spans="1:12" ht="153">
      <c r="A14" s="1">
        <v>6</v>
      </c>
      <c r="B14" s="3" t="s">
        <v>27</v>
      </c>
      <c r="C14" s="111"/>
      <c r="D14" s="17"/>
      <c r="E14" s="1" t="s">
        <v>17</v>
      </c>
      <c r="F14" s="10">
        <v>40</v>
      </c>
      <c r="G14" s="15"/>
      <c r="H14" s="7">
        <v>0.08</v>
      </c>
      <c r="I14" s="11">
        <f t="shared" si="3"/>
        <v>0</v>
      </c>
      <c r="J14" s="11">
        <f t="shared" si="4"/>
        <v>0</v>
      </c>
      <c r="K14" s="8">
        <f t="shared" si="5"/>
        <v>0</v>
      </c>
      <c r="L14" s="5"/>
    </row>
    <row r="15" spans="1:12" ht="51">
      <c r="A15" s="1">
        <v>7</v>
      </c>
      <c r="B15" s="153" t="s">
        <v>211</v>
      </c>
      <c r="C15" s="111"/>
      <c r="D15" s="17"/>
      <c r="E15" s="1" t="s">
        <v>28</v>
      </c>
      <c r="F15" s="10">
        <v>1</v>
      </c>
      <c r="G15" s="15"/>
      <c r="H15" s="7">
        <v>0.08</v>
      </c>
      <c r="I15" s="11">
        <f t="shared" si="3"/>
        <v>0</v>
      </c>
      <c r="J15" s="11">
        <f t="shared" si="4"/>
        <v>0</v>
      </c>
      <c r="K15" s="8">
        <f t="shared" si="5"/>
        <v>0</v>
      </c>
      <c r="L15" s="5"/>
    </row>
    <row r="16" spans="1:12">
      <c r="A16" s="1">
        <v>8</v>
      </c>
      <c r="B16" s="3" t="s">
        <v>29</v>
      </c>
      <c r="C16" s="111"/>
      <c r="D16" s="17"/>
      <c r="E16" s="1" t="s">
        <v>28</v>
      </c>
      <c r="F16" s="10">
        <v>1</v>
      </c>
      <c r="G16" s="15"/>
      <c r="H16" s="7">
        <v>0.08</v>
      </c>
      <c r="I16" s="11">
        <f t="shared" si="3"/>
        <v>0</v>
      </c>
      <c r="J16" s="11">
        <f t="shared" si="4"/>
        <v>0</v>
      </c>
      <c r="K16" s="8">
        <f t="shared" si="5"/>
        <v>0</v>
      </c>
      <c r="L16" s="5"/>
    </row>
    <row r="17" spans="1:12" ht="38.25">
      <c r="A17" s="1">
        <v>9</v>
      </c>
      <c r="B17" s="3" t="s">
        <v>30</v>
      </c>
      <c r="C17" s="111"/>
      <c r="D17" s="17"/>
      <c r="E17" s="1" t="s">
        <v>15</v>
      </c>
      <c r="F17" s="10">
        <v>5</v>
      </c>
      <c r="G17" s="15"/>
      <c r="H17" s="7">
        <v>0.08</v>
      </c>
      <c r="I17" s="11">
        <f t="shared" si="3"/>
        <v>0</v>
      </c>
      <c r="J17" s="11">
        <f t="shared" si="4"/>
        <v>0</v>
      </c>
      <c r="K17" s="8">
        <f t="shared" si="5"/>
        <v>0</v>
      </c>
      <c r="L17" s="5"/>
    </row>
    <row r="18" spans="1:12" ht="38.25">
      <c r="A18" s="1">
        <v>10</v>
      </c>
      <c r="B18" s="3" t="s">
        <v>31</v>
      </c>
      <c r="C18" s="111"/>
      <c r="D18" s="17"/>
      <c r="E18" s="1" t="s">
        <v>15</v>
      </c>
      <c r="F18" s="10">
        <v>20</v>
      </c>
      <c r="G18" s="15"/>
      <c r="H18" s="7">
        <v>0.08</v>
      </c>
      <c r="I18" s="11">
        <f>G18*(1+H18)</f>
        <v>0</v>
      </c>
      <c r="J18" s="11">
        <f t="shared" si="4"/>
        <v>0</v>
      </c>
      <c r="K18" s="8">
        <f t="shared" si="5"/>
        <v>0</v>
      </c>
      <c r="L18" s="5"/>
    </row>
    <row r="19" spans="1:12" ht="25.5">
      <c r="A19" s="1">
        <v>11</v>
      </c>
      <c r="B19" s="3" t="s">
        <v>32</v>
      </c>
      <c r="C19" s="111"/>
      <c r="D19" s="17"/>
      <c r="E19" s="1" t="s">
        <v>15</v>
      </c>
      <c r="F19" s="10">
        <v>10</v>
      </c>
      <c r="G19" s="15"/>
      <c r="H19" s="7">
        <v>0.08</v>
      </c>
      <c r="I19" s="11">
        <f>G19*(1+H19)</f>
        <v>0</v>
      </c>
      <c r="J19" s="11">
        <f t="shared" si="4"/>
        <v>0</v>
      </c>
      <c r="K19" s="8">
        <f t="shared" si="5"/>
        <v>0</v>
      </c>
      <c r="L19" s="5"/>
    </row>
    <row r="20" spans="1:12" ht="141.75" customHeight="1">
      <c r="A20" s="1">
        <v>12</v>
      </c>
      <c r="B20" s="19" t="s">
        <v>33</v>
      </c>
      <c r="C20" s="17"/>
      <c r="D20" s="17"/>
      <c r="E20" s="1" t="s">
        <v>15</v>
      </c>
      <c r="F20" s="10">
        <v>3</v>
      </c>
      <c r="G20" s="11"/>
      <c r="H20" s="7">
        <v>0.08</v>
      </c>
      <c r="I20" s="11">
        <f t="shared" ref="I20:I22" si="6">G20*(1+H20)</f>
        <v>0</v>
      </c>
      <c r="J20" s="11">
        <f t="shared" si="4"/>
        <v>0</v>
      </c>
      <c r="K20" s="8">
        <f t="shared" si="5"/>
        <v>0</v>
      </c>
      <c r="L20" s="20"/>
    </row>
    <row r="21" spans="1:12">
      <c r="A21" s="1">
        <v>13</v>
      </c>
      <c r="B21" s="110" t="s">
        <v>34</v>
      </c>
      <c r="C21" s="17"/>
      <c r="D21" s="17"/>
      <c r="E21" s="1" t="s">
        <v>15</v>
      </c>
      <c r="F21" s="10">
        <v>2</v>
      </c>
      <c r="G21" s="11"/>
      <c r="H21" s="7">
        <v>0.08</v>
      </c>
      <c r="I21" s="11">
        <f t="shared" si="6"/>
        <v>0</v>
      </c>
      <c r="J21" s="11">
        <f t="shared" si="4"/>
        <v>0</v>
      </c>
      <c r="K21" s="8">
        <f t="shared" si="5"/>
        <v>0</v>
      </c>
      <c r="L21" s="20"/>
    </row>
    <row r="22" spans="1:12" ht="89.25">
      <c r="A22" s="21">
        <v>14</v>
      </c>
      <c r="B22" s="68" t="s">
        <v>35</v>
      </c>
      <c r="C22" s="17"/>
      <c r="D22" s="17"/>
      <c r="E22" s="1" t="s">
        <v>15</v>
      </c>
      <c r="F22" s="10">
        <v>1</v>
      </c>
      <c r="G22" s="11"/>
      <c r="H22" s="7">
        <v>0.08</v>
      </c>
      <c r="I22" s="11">
        <f t="shared" si="6"/>
        <v>0</v>
      </c>
      <c r="J22" s="11">
        <f t="shared" si="4"/>
        <v>0</v>
      </c>
      <c r="K22" s="8">
        <f t="shared" si="5"/>
        <v>0</v>
      </c>
      <c r="L22" s="20"/>
    </row>
    <row r="23" spans="1:12">
      <c r="A23" s="4"/>
      <c r="B23" s="12" t="s">
        <v>20</v>
      </c>
      <c r="C23" s="141"/>
      <c r="D23" s="141"/>
      <c r="E23" s="142"/>
      <c r="F23" s="142"/>
      <c r="G23" s="142"/>
      <c r="H23" s="142"/>
      <c r="I23" s="142"/>
      <c r="J23" s="16">
        <f>SUM(J9:J22)</f>
        <v>0</v>
      </c>
      <c r="K23" s="16">
        <f>SUM(K9:K22)</f>
        <v>0</v>
      </c>
      <c r="L23" s="5"/>
    </row>
    <row r="24" spans="1:12">
      <c r="A24" s="78"/>
      <c r="B24" s="136" t="s">
        <v>208</v>
      </c>
      <c r="C24" s="137"/>
      <c r="D24" s="137"/>
      <c r="E24" s="137"/>
      <c r="F24" s="137"/>
      <c r="G24" s="137"/>
      <c r="H24" s="137"/>
      <c r="I24" s="137"/>
      <c r="J24" s="137"/>
      <c r="K24" s="137"/>
      <c r="L24" s="138"/>
    </row>
    <row r="25" spans="1:12">
      <c r="A25" s="4">
        <v>1</v>
      </c>
      <c r="B25" s="22" t="s">
        <v>36</v>
      </c>
      <c r="C25" s="97"/>
      <c r="D25" s="14"/>
      <c r="E25" s="1" t="s">
        <v>17</v>
      </c>
      <c r="F25" s="5">
        <v>10</v>
      </c>
      <c r="G25" s="6"/>
      <c r="H25" s="7">
        <v>0.08</v>
      </c>
      <c r="I25" s="11">
        <f t="shared" ref="I25:I31" si="7">G25*(1+H25)</f>
        <v>0</v>
      </c>
      <c r="J25" s="11">
        <f t="shared" ref="J25:J31" si="8">F25*G25</f>
        <v>0</v>
      </c>
      <c r="K25" s="8">
        <f t="shared" ref="K25:K31" si="9">(J25*H25)+J25</f>
        <v>0</v>
      </c>
      <c r="L25" s="10"/>
    </row>
    <row r="26" spans="1:12" ht="51">
      <c r="A26" s="4">
        <v>2</v>
      </c>
      <c r="B26" s="3" t="s">
        <v>37</v>
      </c>
      <c r="C26" s="97"/>
      <c r="D26" s="9"/>
      <c r="E26" s="1" t="s">
        <v>17</v>
      </c>
      <c r="F26" s="5">
        <v>50</v>
      </c>
      <c r="G26" s="6"/>
      <c r="H26" s="7">
        <v>0.08</v>
      </c>
      <c r="I26" s="11">
        <f t="shared" si="7"/>
        <v>0</v>
      </c>
      <c r="J26" s="11">
        <f t="shared" si="8"/>
        <v>0</v>
      </c>
      <c r="K26" s="8">
        <f t="shared" si="9"/>
        <v>0</v>
      </c>
      <c r="L26" s="10"/>
    </row>
    <row r="27" spans="1:12" ht="38.25">
      <c r="A27" s="4">
        <v>3</v>
      </c>
      <c r="B27" s="3" t="s">
        <v>38</v>
      </c>
      <c r="C27" s="97"/>
      <c r="D27" s="9"/>
      <c r="E27" s="1" t="s">
        <v>17</v>
      </c>
      <c r="F27" s="5">
        <v>15</v>
      </c>
      <c r="G27" s="6"/>
      <c r="H27" s="7">
        <v>0.08</v>
      </c>
      <c r="I27" s="11">
        <f t="shared" si="7"/>
        <v>0</v>
      </c>
      <c r="J27" s="11">
        <f t="shared" si="8"/>
        <v>0</v>
      </c>
      <c r="K27" s="8">
        <f t="shared" si="9"/>
        <v>0</v>
      </c>
      <c r="L27" s="5"/>
    </row>
    <row r="28" spans="1:12">
      <c r="A28" s="4">
        <v>4</v>
      </c>
      <c r="B28" s="22" t="s">
        <v>39</v>
      </c>
      <c r="C28" s="97"/>
      <c r="D28" s="9"/>
      <c r="E28" s="1" t="s">
        <v>28</v>
      </c>
      <c r="F28" s="5">
        <v>1</v>
      </c>
      <c r="G28" s="6"/>
      <c r="H28" s="7">
        <v>0.08</v>
      </c>
      <c r="I28" s="11">
        <f t="shared" si="7"/>
        <v>0</v>
      </c>
      <c r="J28" s="11">
        <f t="shared" si="8"/>
        <v>0</v>
      </c>
      <c r="K28" s="8">
        <f t="shared" si="9"/>
        <v>0</v>
      </c>
      <c r="L28" s="5"/>
    </row>
    <row r="29" spans="1:12">
      <c r="A29" s="4">
        <v>5</v>
      </c>
      <c r="B29" s="22" t="s">
        <v>40</v>
      </c>
      <c r="C29" s="97"/>
      <c r="D29" s="9"/>
      <c r="E29" s="1" t="s">
        <v>28</v>
      </c>
      <c r="F29" s="5">
        <v>6</v>
      </c>
      <c r="G29" s="6"/>
      <c r="H29" s="7">
        <v>0.08</v>
      </c>
      <c r="I29" s="11">
        <f t="shared" si="7"/>
        <v>0</v>
      </c>
      <c r="J29" s="11">
        <f t="shared" si="8"/>
        <v>0</v>
      </c>
      <c r="K29" s="8">
        <f t="shared" si="9"/>
        <v>0</v>
      </c>
      <c r="L29" s="5"/>
    </row>
    <row r="30" spans="1:12" ht="191.25">
      <c r="A30" s="4">
        <v>6</v>
      </c>
      <c r="B30" s="3" t="s">
        <v>41</v>
      </c>
      <c r="C30" s="97"/>
      <c r="D30" s="9"/>
      <c r="E30" s="1" t="s">
        <v>15</v>
      </c>
      <c r="F30" s="5">
        <v>4</v>
      </c>
      <c r="G30" s="6"/>
      <c r="H30" s="7">
        <v>0.08</v>
      </c>
      <c r="I30" s="11">
        <f t="shared" si="7"/>
        <v>0</v>
      </c>
      <c r="J30" s="11">
        <f t="shared" si="8"/>
        <v>0</v>
      </c>
      <c r="K30" s="8">
        <f t="shared" si="9"/>
        <v>0</v>
      </c>
      <c r="L30" s="5"/>
    </row>
    <row r="31" spans="1:12">
      <c r="A31" s="4">
        <v>7</v>
      </c>
      <c r="B31" s="22" t="s">
        <v>42</v>
      </c>
      <c r="C31" s="97"/>
      <c r="D31" s="9"/>
      <c r="E31" s="1"/>
      <c r="F31" s="5">
        <v>10</v>
      </c>
      <c r="G31" s="6"/>
      <c r="H31" s="7">
        <v>0.08</v>
      </c>
      <c r="I31" s="11">
        <f t="shared" si="7"/>
        <v>0</v>
      </c>
      <c r="J31" s="11">
        <f t="shared" si="8"/>
        <v>0</v>
      </c>
      <c r="K31" s="8">
        <f t="shared" si="9"/>
        <v>0</v>
      </c>
      <c r="L31" s="5"/>
    </row>
    <row r="32" spans="1:12">
      <c r="A32" s="4"/>
      <c r="B32" s="23" t="s">
        <v>20</v>
      </c>
      <c r="C32" s="97"/>
      <c r="D32" s="14"/>
      <c r="E32" s="24"/>
      <c r="F32" s="5"/>
      <c r="G32" s="6"/>
      <c r="H32" s="4"/>
      <c r="I32" s="8"/>
      <c r="J32" s="16">
        <f>SUM(J25:J31)</f>
        <v>0</v>
      </c>
      <c r="K32" s="16">
        <f>SUM(K25:K31)</f>
        <v>0</v>
      </c>
      <c r="L32" s="5"/>
    </row>
    <row r="33" spans="1:12">
      <c r="A33" s="78"/>
      <c r="B33" s="136" t="s">
        <v>209</v>
      </c>
      <c r="C33" s="137"/>
      <c r="D33" s="137"/>
      <c r="E33" s="137"/>
      <c r="F33" s="137"/>
      <c r="G33" s="137"/>
      <c r="H33" s="137"/>
      <c r="I33" s="137"/>
      <c r="J33" s="137"/>
      <c r="K33" s="137"/>
      <c r="L33" s="138"/>
    </row>
    <row r="34" spans="1:12" ht="114.75">
      <c r="A34" s="4">
        <v>1</v>
      </c>
      <c r="B34" s="3" t="s">
        <v>43</v>
      </c>
      <c r="C34" s="97"/>
      <c r="D34" s="14"/>
      <c r="E34" s="1" t="s">
        <v>17</v>
      </c>
      <c r="F34" s="10">
        <v>20</v>
      </c>
      <c r="G34" s="15"/>
      <c r="H34" s="25">
        <v>0.08</v>
      </c>
      <c r="I34" s="11">
        <f t="shared" ref="I34:I62" si="10">G34*(1+H34)</f>
        <v>0</v>
      </c>
      <c r="J34" s="11">
        <f t="shared" ref="J34:J62" si="11">F34*G34</f>
        <v>0</v>
      </c>
      <c r="K34" s="8">
        <f t="shared" ref="K34:K44" si="12">(J34*H34)+J34</f>
        <v>0</v>
      </c>
      <c r="L34" s="5"/>
    </row>
    <row r="35" spans="1:12" ht="38.25">
      <c r="A35" s="4">
        <v>2</v>
      </c>
      <c r="B35" s="3" t="s">
        <v>44</v>
      </c>
      <c r="C35" s="97"/>
      <c r="D35" s="1"/>
      <c r="E35" s="1" t="s">
        <v>15</v>
      </c>
      <c r="F35" s="10">
        <v>50</v>
      </c>
      <c r="G35" s="15"/>
      <c r="H35" s="25">
        <v>0.08</v>
      </c>
      <c r="I35" s="11">
        <f t="shared" si="10"/>
        <v>0</v>
      </c>
      <c r="J35" s="11">
        <f t="shared" si="11"/>
        <v>0</v>
      </c>
      <c r="K35" s="8">
        <f t="shared" si="12"/>
        <v>0</v>
      </c>
      <c r="L35" s="26"/>
    </row>
    <row r="36" spans="1:12" ht="63.75">
      <c r="A36" s="4">
        <v>3</v>
      </c>
      <c r="B36" s="3" t="s">
        <v>45</v>
      </c>
      <c r="C36" s="97"/>
      <c r="D36" s="1"/>
      <c r="E36" s="1" t="s">
        <v>17</v>
      </c>
      <c r="F36" s="10">
        <v>600</v>
      </c>
      <c r="G36" s="6"/>
      <c r="H36" s="7">
        <v>0.08</v>
      </c>
      <c r="I36" s="11">
        <f t="shared" si="10"/>
        <v>0</v>
      </c>
      <c r="J36" s="11">
        <f t="shared" si="11"/>
        <v>0</v>
      </c>
      <c r="K36" s="8">
        <f t="shared" si="12"/>
        <v>0</v>
      </c>
      <c r="L36" s="5"/>
    </row>
    <row r="37" spans="1:12">
      <c r="A37" s="4">
        <v>4</v>
      </c>
      <c r="B37" s="3" t="s">
        <v>46</v>
      </c>
      <c r="C37" s="97"/>
      <c r="D37" s="1"/>
      <c r="E37" s="1" t="s">
        <v>17</v>
      </c>
      <c r="F37" s="10">
        <v>600</v>
      </c>
      <c r="G37" s="6"/>
      <c r="H37" s="7">
        <v>0.08</v>
      </c>
      <c r="I37" s="11">
        <f t="shared" si="10"/>
        <v>0</v>
      </c>
      <c r="J37" s="11">
        <f t="shared" si="11"/>
        <v>0</v>
      </c>
      <c r="K37" s="8">
        <f t="shared" si="12"/>
        <v>0</v>
      </c>
      <c r="L37" s="5"/>
    </row>
    <row r="38" spans="1:12" ht="25.5">
      <c r="A38" s="4">
        <v>5</v>
      </c>
      <c r="B38" s="3" t="s">
        <v>47</v>
      </c>
      <c r="C38" s="97"/>
      <c r="D38" s="1"/>
      <c r="E38" s="1" t="s">
        <v>17</v>
      </c>
      <c r="F38" s="10">
        <v>200</v>
      </c>
      <c r="G38" s="6"/>
      <c r="H38" s="7">
        <v>0.08</v>
      </c>
      <c r="I38" s="11">
        <f t="shared" si="10"/>
        <v>0</v>
      </c>
      <c r="J38" s="11">
        <f t="shared" si="11"/>
        <v>0</v>
      </c>
      <c r="K38" s="8">
        <f t="shared" si="12"/>
        <v>0</v>
      </c>
      <c r="L38" s="5"/>
    </row>
    <row r="39" spans="1:12">
      <c r="A39" s="4">
        <v>6</v>
      </c>
      <c r="B39" s="3" t="s">
        <v>48</v>
      </c>
      <c r="C39" s="27"/>
      <c r="D39" s="28"/>
      <c r="E39" s="28" t="s">
        <v>15</v>
      </c>
      <c r="F39" s="29">
        <v>200</v>
      </c>
      <c r="G39" s="30"/>
      <c r="H39" s="31">
        <v>0.08</v>
      </c>
      <c r="I39" s="32">
        <f t="shared" si="10"/>
        <v>0</v>
      </c>
      <c r="J39" s="32">
        <f t="shared" si="11"/>
        <v>0</v>
      </c>
      <c r="K39" s="8">
        <f t="shared" si="12"/>
        <v>0</v>
      </c>
      <c r="L39" s="5"/>
    </row>
    <row r="40" spans="1:12" ht="38.25">
      <c r="A40" s="4">
        <v>7</v>
      </c>
      <c r="B40" s="33" t="s">
        <v>49</v>
      </c>
      <c r="C40" s="97"/>
      <c r="D40" s="1"/>
      <c r="E40" s="1" t="s">
        <v>17</v>
      </c>
      <c r="F40" s="10">
        <v>8</v>
      </c>
      <c r="G40" s="6"/>
      <c r="H40" s="7">
        <v>0.08</v>
      </c>
      <c r="I40" s="11">
        <f t="shared" si="10"/>
        <v>0</v>
      </c>
      <c r="J40" s="11">
        <f t="shared" si="11"/>
        <v>0</v>
      </c>
      <c r="K40" s="8">
        <f t="shared" si="12"/>
        <v>0</v>
      </c>
      <c r="L40" s="5"/>
    </row>
    <row r="41" spans="1:12" ht="38.25">
      <c r="A41" s="4">
        <v>8</v>
      </c>
      <c r="B41" s="33" t="s">
        <v>50</v>
      </c>
      <c r="C41" s="97"/>
      <c r="D41" s="1"/>
      <c r="E41" s="1" t="s">
        <v>17</v>
      </c>
      <c r="F41" s="10">
        <v>30</v>
      </c>
      <c r="G41" s="6"/>
      <c r="H41" s="7">
        <v>0.08</v>
      </c>
      <c r="I41" s="11">
        <f t="shared" si="10"/>
        <v>0</v>
      </c>
      <c r="J41" s="11">
        <f t="shared" si="11"/>
        <v>0</v>
      </c>
      <c r="K41" s="8">
        <f t="shared" si="12"/>
        <v>0</v>
      </c>
      <c r="L41" s="5"/>
    </row>
    <row r="42" spans="1:12" ht="38.25">
      <c r="A42" s="4">
        <v>9</v>
      </c>
      <c r="B42" s="33" t="s">
        <v>51</v>
      </c>
      <c r="C42" s="97"/>
      <c r="D42" s="1"/>
      <c r="E42" s="1" t="s">
        <v>17</v>
      </c>
      <c r="F42" s="10">
        <v>8</v>
      </c>
      <c r="G42" s="6"/>
      <c r="H42" s="7">
        <v>0.08</v>
      </c>
      <c r="I42" s="11">
        <f t="shared" si="10"/>
        <v>0</v>
      </c>
      <c r="J42" s="11">
        <f t="shared" si="11"/>
        <v>0</v>
      </c>
      <c r="K42" s="8">
        <f t="shared" si="12"/>
        <v>0</v>
      </c>
      <c r="L42" s="5"/>
    </row>
    <row r="43" spans="1:12" ht="38.25">
      <c r="A43" s="4">
        <v>10</v>
      </c>
      <c r="B43" s="33" t="s">
        <v>52</v>
      </c>
      <c r="C43" s="97"/>
      <c r="D43" s="1"/>
      <c r="E43" s="1" t="s">
        <v>17</v>
      </c>
      <c r="F43" s="10">
        <v>8</v>
      </c>
      <c r="G43" s="6"/>
      <c r="H43" s="7">
        <v>0.08</v>
      </c>
      <c r="I43" s="11">
        <f t="shared" si="10"/>
        <v>0</v>
      </c>
      <c r="J43" s="11">
        <f t="shared" si="11"/>
        <v>0</v>
      </c>
      <c r="K43" s="8">
        <f t="shared" si="12"/>
        <v>0</v>
      </c>
      <c r="L43" s="5"/>
    </row>
    <row r="44" spans="1:12" ht="89.25">
      <c r="A44" s="4">
        <v>11</v>
      </c>
      <c r="B44" s="3" t="s">
        <v>53</v>
      </c>
      <c r="C44" s="97"/>
      <c r="D44" s="1"/>
      <c r="E44" s="1" t="s">
        <v>15</v>
      </c>
      <c r="F44" s="10">
        <v>100</v>
      </c>
      <c r="G44" s="6"/>
      <c r="H44" s="7">
        <v>0.08</v>
      </c>
      <c r="I44" s="11">
        <f t="shared" si="10"/>
        <v>0</v>
      </c>
      <c r="J44" s="11">
        <f t="shared" si="11"/>
        <v>0</v>
      </c>
      <c r="K44" s="8">
        <f t="shared" si="12"/>
        <v>0</v>
      </c>
      <c r="L44" s="5"/>
    </row>
    <row r="45" spans="1:12">
      <c r="A45" s="145">
        <v>12</v>
      </c>
      <c r="B45" s="22" t="s">
        <v>54</v>
      </c>
      <c r="C45" s="146"/>
      <c r="D45" s="147"/>
      <c r="E45" s="147" t="s">
        <v>17</v>
      </c>
      <c r="F45" s="148">
        <v>1000</v>
      </c>
      <c r="G45" s="151"/>
      <c r="H45" s="152">
        <v>0.08</v>
      </c>
      <c r="I45" s="149">
        <f t="shared" si="10"/>
        <v>0</v>
      </c>
      <c r="J45" s="149">
        <f>F45*G45</f>
        <v>0</v>
      </c>
      <c r="K45" s="149">
        <f>(J45*H45)+J45</f>
        <v>0</v>
      </c>
      <c r="L45" s="150"/>
    </row>
    <row r="46" spans="1:12" ht="38.25">
      <c r="A46" s="145"/>
      <c r="B46" s="3" t="s">
        <v>55</v>
      </c>
      <c r="C46" s="146"/>
      <c r="D46" s="147"/>
      <c r="E46" s="147"/>
      <c r="F46" s="148"/>
      <c r="G46" s="151"/>
      <c r="H46" s="152"/>
      <c r="I46" s="149"/>
      <c r="J46" s="149"/>
      <c r="K46" s="149"/>
      <c r="L46" s="150"/>
    </row>
    <row r="47" spans="1:12" ht="25.5">
      <c r="A47" s="145"/>
      <c r="B47" s="3" t="s">
        <v>56</v>
      </c>
      <c r="C47" s="146"/>
      <c r="D47" s="147"/>
      <c r="E47" s="147"/>
      <c r="F47" s="148"/>
      <c r="G47" s="151"/>
      <c r="H47" s="152"/>
      <c r="I47" s="149"/>
      <c r="J47" s="149"/>
      <c r="K47" s="149"/>
      <c r="L47" s="150"/>
    </row>
    <row r="48" spans="1:12" ht="38.25">
      <c r="A48" s="4">
        <v>13</v>
      </c>
      <c r="B48" s="3" t="s">
        <v>57</v>
      </c>
      <c r="C48" s="97"/>
      <c r="D48" s="1"/>
      <c r="E48" s="1" t="s">
        <v>58</v>
      </c>
      <c r="F48" s="10">
        <v>10</v>
      </c>
      <c r="G48" s="6"/>
      <c r="H48" s="7">
        <v>0.08</v>
      </c>
      <c r="I48" s="11">
        <f t="shared" si="10"/>
        <v>0</v>
      </c>
      <c r="J48" s="11">
        <f>F48*G48</f>
        <v>0</v>
      </c>
      <c r="K48" s="8">
        <f t="shared" ref="K48:K62" si="13">(J48*H48)+J48</f>
        <v>0</v>
      </c>
      <c r="L48" s="5"/>
    </row>
    <row r="49" spans="1:12" ht="102">
      <c r="A49" s="4">
        <v>14</v>
      </c>
      <c r="B49" s="3" t="s">
        <v>59</v>
      </c>
      <c r="C49" s="97"/>
      <c r="D49" s="1"/>
      <c r="E49" s="1" t="s">
        <v>17</v>
      </c>
      <c r="F49" s="10">
        <v>110</v>
      </c>
      <c r="G49" s="6"/>
      <c r="H49" s="7">
        <v>0.08</v>
      </c>
      <c r="I49" s="11">
        <f>G49*(1+H49)</f>
        <v>0</v>
      </c>
      <c r="J49" s="11">
        <f>F49*G49</f>
        <v>0</v>
      </c>
      <c r="K49" s="8">
        <f t="shared" si="13"/>
        <v>0</v>
      </c>
      <c r="L49" s="5"/>
    </row>
    <row r="50" spans="1:12" ht="89.25">
      <c r="A50" s="4">
        <v>15</v>
      </c>
      <c r="B50" s="3" t="s">
        <v>60</v>
      </c>
      <c r="C50" s="97"/>
      <c r="D50" s="1"/>
      <c r="E50" s="1" t="s">
        <v>15</v>
      </c>
      <c r="F50" s="10">
        <v>20</v>
      </c>
      <c r="G50" s="6"/>
      <c r="H50" s="7">
        <v>0.08</v>
      </c>
      <c r="I50" s="11">
        <f>G50*(1+H50)</f>
        <v>0</v>
      </c>
      <c r="J50" s="11">
        <f>F50*G50</f>
        <v>0</v>
      </c>
      <c r="K50" s="8">
        <f t="shared" si="13"/>
        <v>0</v>
      </c>
      <c r="L50" s="5"/>
    </row>
    <row r="51" spans="1:12" ht="51">
      <c r="A51" s="4">
        <v>16</v>
      </c>
      <c r="B51" s="3" t="s">
        <v>61</v>
      </c>
      <c r="C51" s="97"/>
      <c r="D51" s="1"/>
      <c r="E51" s="1" t="s">
        <v>17</v>
      </c>
      <c r="F51" s="10">
        <v>10</v>
      </c>
      <c r="G51" s="6"/>
      <c r="H51" s="7">
        <v>0.08</v>
      </c>
      <c r="I51" s="11">
        <f>G51*(1+H51)</f>
        <v>0</v>
      </c>
      <c r="J51" s="11">
        <f>F51*G51</f>
        <v>0</v>
      </c>
      <c r="K51" s="8">
        <f t="shared" si="13"/>
        <v>0</v>
      </c>
      <c r="L51" s="34"/>
    </row>
    <row r="52" spans="1:12" ht="89.25">
      <c r="A52" s="4">
        <v>17</v>
      </c>
      <c r="B52" s="3" t="s">
        <v>62</v>
      </c>
      <c r="C52" s="97"/>
      <c r="D52" s="1"/>
      <c r="E52" s="1" t="s">
        <v>17</v>
      </c>
      <c r="F52" s="10">
        <v>5</v>
      </c>
      <c r="G52" s="6"/>
      <c r="H52" s="7">
        <v>0.08</v>
      </c>
      <c r="I52" s="11">
        <f>G52*(1+H52)</f>
        <v>0</v>
      </c>
      <c r="J52" s="11">
        <f>F52*G52</f>
        <v>0</v>
      </c>
      <c r="K52" s="8">
        <f t="shared" si="13"/>
        <v>0</v>
      </c>
      <c r="L52" s="5"/>
    </row>
    <row r="53" spans="1:12" ht="63.75">
      <c r="A53" s="4">
        <v>18</v>
      </c>
      <c r="B53" s="3" t="s">
        <v>63</v>
      </c>
      <c r="C53" s="97"/>
      <c r="D53" s="1"/>
      <c r="E53" s="1" t="s">
        <v>17</v>
      </c>
      <c r="F53" s="10">
        <v>15</v>
      </c>
      <c r="G53" s="6"/>
      <c r="H53" s="7">
        <v>0.08</v>
      </c>
      <c r="I53" s="11">
        <f t="shared" si="10"/>
        <v>0</v>
      </c>
      <c r="J53" s="11">
        <f t="shared" si="11"/>
        <v>0</v>
      </c>
      <c r="K53" s="8">
        <f t="shared" si="13"/>
        <v>0</v>
      </c>
      <c r="L53" s="5"/>
    </row>
    <row r="54" spans="1:12" ht="76.5">
      <c r="A54" s="4">
        <v>19</v>
      </c>
      <c r="B54" s="3" t="s">
        <v>64</v>
      </c>
      <c r="C54" s="97"/>
      <c r="D54" s="1"/>
      <c r="E54" s="1" t="s">
        <v>17</v>
      </c>
      <c r="F54" s="10">
        <v>50</v>
      </c>
      <c r="G54" s="6"/>
      <c r="H54" s="7">
        <v>0.08</v>
      </c>
      <c r="I54" s="11">
        <f t="shared" si="10"/>
        <v>0</v>
      </c>
      <c r="J54" s="11">
        <f t="shared" si="11"/>
        <v>0</v>
      </c>
      <c r="K54" s="8">
        <f t="shared" si="13"/>
        <v>0</v>
      </c>
      <c r="L54" s="5"/>
    </row>
    <row r="55" spans="1:12">
      <c r="A55" s="4">
        <v>20</v>
      </c>
      <c r="B55" s="3" t="s">
        <v>65</v>
      </c>
      <c r="C55" s="97"/>
      <c r="D55" s="1"/>
      <c r="E55" s="1" t="s">
        <v>17</v>
      </c>
      <c r="F55" s="10">
        <v>20</v>
      </c>
      <c r="G55" s="6"/>
      <c r="H55" s="7">
        <v>0.08</v>
      </c>
      <c r="I55" s="11">
        <f t="shared" si="10"/>
        <v>0</v>
      </c>
      <c r="J55" s="11">
        <f t="shared" si="11"/>
        <v>0</v>
      </c>
      <c r="K55" s="8">
        <f t="shared" si="13"/>
        <v>0</v>
      </c>
      <c r="L55" s="5"/>
    </row>
    <row r="56" spans="1:12" ht="38.25">
      <c r="A56" s="4">
        <v>21</v>
      </c>
      <c r="B56" s="3" t="s">
        <v>66</v>
      </c>
      <c r="C56" s="35"/>
      <c r="D56" s="36"/>
      <c r="E56" s="28" t="s">
        <v>17</v>
      </c>
      <c r="F56" s="29">
        <v>100</v>
      </c>
      <c r="G56" s="30"/>
      <c r="H56" s="31">
        <v>0.08</v>
      </c>
      <c r="I56" s="32">
        <f t="shared" si="10"/>
        <v>0</v>
      </c>
      <c r="J56" s="32">
        <f t="shared" si="11"/>
        <v>0</v>
      </c>
      <c r="K56" s="8">
        <f t="shared" si="13"/>
        <v>0</v>
      </c>
      <c r="L56" s="5"/>
    </row>
    <row r="57" spans="1:12" ht="38.25">
      <c r="A57" s="4">
        <v>22</v>
      </c>
      <c r="B57" s="3" t="s">
        <v>67</v>
      </c>
      <c r="C57" s="97"/>
      <c r="D57" s="1"/>
      <c r="E57" s="1" t="s">
        <v>17</v>
      </c>
      <c r="F57" s="10">
        <v>100</v>
      </c>
      <c r="G57" s="6"/>
      <c r="H57" s="7">
        <v>0.08</v>
      </c>
      <c r="I57" s="11">
        <f t="shared" si="10"/>
        <v>0</v>
      </c>
      <c r="J57" s="11">
        <f t="shared" si="11"/>
        <v>0</v>
      </c>
      <c r="K57" s="8">
        <f t="shared" si="13"/>
        <v>0</v>
      </c>
      <c r="L57" s="5"/>
    </row>
    <row r="58" spans="1:12" ht="63.75">
      <c r="A58" s="4">
        <v>23</v>
      </c>
      <c r="B58" s="3" t="s">
        <v>68</v>
      </c>
      <c r="C58" s="97"/>
      <c r="D58" s="1"/>
      <c r="E58" s="1" t="s">
        <v>17</v>
      </c>
      <c r="F58" s="10">
        <v>50</v>
      </c>
      <c r="G58" s="6"/>
      <c r="H58" s="7">
        <v>0.08</v>
      </c>
      <c r="I58" s="11">
        <f t="shared" si="10"/>
        <v>0</v>
      </c>
      <c r="J58" s="11">
        <f t="shared" si="11"/>
        <v>0</v>
      </c>
      <c r="K58" s="8">
        <f t="shared" si="13"/>
        <v>0</v>
      </c>
      <c r="L58" s="5"/>
    </row>
    <row r="59" spans="1:12" ht="51">
      <c r="A59" s="4">
        <v>24</v>
      </c>
      <c r="B59" s="3" t="s">
        <v>69</v>
      </c>
      <c r="C59" s="97"/>
      <c r="D59" s="1"/>
      <c r="E59" s="1" t="s">
        <v>15</v>
      </c>
      <c r="F59" s="10">
        <v>50</v>
      </c>
      <c r="G59" s="6"/>
      <c r="H59" s="7">
        <v>0.08</v>
      </c>
      <c r="I59" s="11">
        <f t="shared" si="10"/>
        <v>0</v>
      </c>
      <c r="J59" s="11">
        <f t="shared" si="11"/>
        <v>0</v>
      </c>
      <c r="K59" s="8">
        <f t="shared" si="13"/>
        <v>0</v>
      </c>
      <c r="L59" s="37"/>
    </row>
    <row r="60" spans="1:12" ht="51">
      <c r="A60" s="4">
        <v>25</v>
      </c>
      <c r="B60" s="3" t="s">
        <v>70</v>
      </c>
      <c r="C60" s="97"/>
      <c r="D60" s="1"/>
      <c r="E60" s="1" t="s">
        <v>15</v>
      </c>
      <c r="F60" s="10">
        <v>10</v>
      </c>
      <c r="G60" s="6"/>
      <c r="H60" s="7">
        <v>0.08</v>
      </c>
      <c r="I60" s="11">
        <f t="shared" si="10"/>
        <v>0</v>
      </c>
      <c r="J60" s="11">
        <f t="shared" si="11"/>
        <v>0</v>
      </c>
      <c r="K60" s="8">
        <f t="shared" si="13"/>
        <v>0</v>
      </c>
      <c r="L60" s="37"/>
    </row>
    <row r="61" spans="1:12" ht="51">
      <c r="A61" s="4">
        <v>26</v>
      </c>
      <c r="B61" s="3" t="s">
        <v>71</v>
      </c>
      <c r="C61" s="97"/>
      <c r="D61" s="1"/>
      <c r="E61" s="1" t="s">
        <v>15</v>
      </c>
      <c r="F61" s="10">
        <v>2</v>
      </c>
      <c r="G61" s="6"/>
      <c r="H61" s="7">
        <v>0.08</v>
      </c>
      <c r="I61" s="11">
        <f t="shared" si="10"/>
        <v>0</v>
      </c>
      <c r="J61" s="11">
        <f t="shared" si="11"/>
        <v>0</v>
      </c>
      <c r="K61" s="8">
        <f t="shared" si="13"/>
        <v>0</v>
      </c>
      <c r="L61" s="37"/>
    </row>
    <row r="62" spans="1:12" ht="63.75">
      <c r="A62" s="4">
        <v>27</v>
      </c>
      <c r="B62" s="3" t="s">
        <v>72</v>
      </c>
      <c r="C62" s="97"/>
      <c r="D62" s="1"/>
      <c r="E62" s="1" t="s">
        <v>17</v>
      </c>
      <c r="F62" s="10">
        <v>2</v>
      </c>
      <c r="G62" s="6"/>
      <c r="H62" s="7">
        <v>0.08</v>
      </c>
      <c r="I62" s="11">
        <f t="shared" si="10"/>
        <v>0</v>
      </c>
      <c r="J62" s="11">
        <f t="shared" si="11"/>
        <v>0</v>
      </c>
      <c r="K62" s="8">
        <f t="shared" si="13"/>
        <v>0</v>
      </c>
      <c r="L62" s="5"/>
    </row>
    <row r="63" spans="1:12">
      <c r="A63" s="4"/>
      <c r="B63" s="23" t="s">
        <v>20</v>
      </c>
      <c r="C63" s="97"/>
      <c r="D63" s="14"/>
      <c r="E63" s="24"/>
      <c r="F63" s="5"/>
      <c r="G63" s="6"/>
      <c r="H63" s="4"/>
      <c r="I63" s="8"/>
      <c r="J63" s="16">
        <f>SUM(J34:J62)</f>
        <v>0</v>
      </c>
      <c r="K63" s="16">
        <f>SUM(K34:K62)</f>
        <v>0</v>
      </c>
      <c r="L63" s="5"/>
    </row>
    <row r="64" spans="1:12">
      <c r="A64" s="78"/>
      <c r="B64" s="79" t="s">
        <v>182</v>
      </c>
      <c r="C64" s="114"/>
      <c r="D64" s="107"/>
      <c r="E64" s="108"/>
      <c r="F64" s="108"/>
      <c r="G64" s="108"/>
      <c r="H64" s="108"/>
      <c r="I64" s="108"/>
      <c r="J64" s="108"/>
      <c r="K64" s="108"/>
      <c r="L64" s="109"/>
    </row>
    <row r="65" spans="1:12" ht="38.25">
      <c r="A65" s="4">
        <v>1</v>
      </c>
      <c r="B65" s="3" t="s">
        <v>73</v>
      </c>
      <c r="C65" s="97"/>
      <c r="D65" s="1"/>
      <c r="E65" s="1" t="s">
        <v>28</v>
      </c>
      <c r="F65" s="5">
        <v>4</v>
      </c>
      <c r="G65" s="6"/>
      <c r="H65" s="7">
        <v>0.08</v>
      </c>
      <c r="I65" s="11">
        <f>G65*(1+H65)</f>
        <v>0</v>
      </c>
      <c r="J65" s="38">
        <f>F65*G65</f>
        <v>0</v>
      </c>
      <c r="K65" s="8">
        <f t="shared" ref="K65" si="14">(J65*H65)+J65</f>
        <v>0</v>
      </c>
      <c r="L65" s="5"/>
    </row>
    <row r="66" spans="1:12">
      <c r="A66" s="78"/>
      <c r="B66" s="79" t="s">
        <v>183</v>
      </c>
      <c r="C66" s="115"/>
      <c r="D66" s="65"/>
      <c r="E66" s="65"/>
      <c r="F66" s="65"/>
      <c r="G66" s="65"/>
      <c r="H66" s="65"/>
      <c r="I66" s="65"/>
      <c r="J66" s="65"/>
      <c r="K66" s="65"/>
      <c r="L66" s="66"/>
    </row>
    <row r="67" spans="1:12" ht="153">
      <c r="A67" s="1">
        <v>1</v>
      </c>
      <c r="B67" s="3" t="s">
        <v>75</v>
      </c>
      <c r="C67" s="97"/>
      <c r="D67" s="1"/>
      <c r="E67" s="1" t="s">
        <v>28</v>
      </c>
      <c r="F67" s="10">
        <v>100</v>
      </c>
      <c r="G67" s="15"/>
      <c r="H67" s="25">
        <v>0.08</v>
      </c>
      <c r="I67" s="11">
        <f>G67*(1+H67)</f>
        <v>0</v>
      </c>
      <c r="J67" s="11">
        <f>F67*G67</f>
        <v>0</v>
      </c>
      <c r="K67" s="8">
        <f t="shared" ref="K67:K87" si="15">(J67*H67)+J67</f>
        <v>0</v>
      </c>
      <c r="L67" s="10"/>
    </row>
    <row r="68" spans="1:12" ht="102">
      <c r="A68" s="1">
        <v>2</v>
      </c>
      <c r="B68" s="3" t="s">
        <v>76</v>
      </c>
      <c r="C68" s="97"/>
      <c r="D68" s="1"/>
      <c r="E68" s="1" t="s">
        <v>28</v>
      </c>
      <c r="F68" s="10">
        <v>5</v>
      </c>
      <c r="G68" s="15"/>
      <c r="H68" s="25">
        <v>0.08</v>
      </c>
      <c r="I68" s="11">
        <f t="shared" ref="I68:I84" si="16">G68*(1+H68)</f>
        <v>0</v>
      </c>
      <c r="J68" s="11">
        <f t="shared" ref="J68:J85" si="17">F68*G68</f>
        <v>0</v>
      </c>
      <c r="K68" s="8">
        <f t="shared" si="15"/>
        <v>0</v>
      </c>
      <c r="L68" s="10"/>
    </row>
    <row r="69" spans="1:12" ht="127.5">
      <c r="A69" s="1">
        <v>3</v>
      </c>
      <c r="B69" s="3" t="s">
        <v>77</v>
      </c>
      <c r="C69" s="97"/>
      <c r="D69" s="1"/>
      <c r="E69" s="1" t="s">
        <v>28</v>
      </c>
      <c r="F69" s="10">
        <v>40</v>
      </c>
      <c r="G69" s="15"/>
      <c r="H69" s="25">
        <v>0.08</v>
      </c>
      <c r="I69" s="11">
        <f t="shared" si="16"/>
        <v>0</v>
      </c>
      <c r="J69" s="11">
        <f t="shared" si="17"/>
        <v>0</v>
      </c>
      <c r="K69" s="8">
        <f t="shared" si="15"/>
        <v>0</v>
      </c>
      <c r="L69" s="10"/>
    </row>
    <row r="70" spans="1:12" ht="140.25">
      <c r="A70" s="1">
        <v>4</v>
      </c>
      <c r="B70" s="3" t="s">
        <v>78</v>
      </c>
      <c r="C70" s="97"/>
      <c r="D70" s="1"/>
      <c r="E70" s="1" t="s">
        <v>28</v>
      </c>
      <c r="F70" s="10">
        <v>5</v>
      </c>
      <c r="G70" s="15"/>
      <c r="H70" s="25">
        <v>0.08</v>
      </c>
      <c r="I70" s="11">
        <f t="shared" si="16"/>
        <v>0</v>
      </c>
      <c r="J70" s="11">
        <f t="shared" si="17"/>
        <v>0</v>
      </c>
      <c r="K70" s="8">
        <f t="shared" si="15"/>
        <v>0</v>
      </c>
      <c r="L70" s="10"/>
    </row>
    <row r="71" spans="1:12" ht="76.5">
      <c r="A71" s="1">
        <v>5</v>
      </c>
      <c r="B71" s="3" t="s">
        <v>79</v>
      </c>
      <c r="C71" s="97"/>
      <c r="D71" s="1"/>
      <c r="E71" s="1" t="s">
        <v>28</v>
      </c>
      <c r="F71" s="10">
        <v>3</v>
      </c>
      <c r="G71" s="15"/>
      <c r="H71" s="25">
        <v>0.08</v>
      </c>
      <c r="I71" s="11">
        <f t="shared" si="16"/>
        <v>0</v>
      </c>
      <c r="J71" s="11">
        <f t="shared" si="17"/>
        <v>0</v>
      </c>
      <c r="K71" s="8">
        <f t="shared" si="15"/>
        <v>0</v>
      </c>
      <c r="L71" s="10"/>
    </row>
    <row r="72" spans="1:12" ht="114.75">
      <c r="A72" s="1">
        <v>6</v>
      </c>
      <c r="B72" s="3" t="s">
        <v>80</v>
      </c>
      <c r="C72" s="97"/>
      <c r="D72" s="1"/>
      <c r="E72" s="1" t="s">
        <v>28</v>
      </c>
      <c r="F72" s="10">
        <v>7</v>
      </c>
      <c r="G72" s="15"/>
      <c r="H72" s="25">
        <v>0.08</v>
      </c>
      <c r="I72" s="11">
        <f t="shared" si="16"/>
        <v>0</v>
      </c>
      <c r="J72" s="11">
        <f t="shared" si="17"/>
        <v>0</v>
      </c>
      <c r="K72" s="8">
        <f t="shared" si="15"/>
        <v>0</v>
      </c>
      <c r="L72" s="10"/>
    </row>
    <row r="73" spans="1:12" ht="153">
      <c r="A73" s="1">
        <v>7</v>
      </c>
      <c r="B73" s="3" t="s">
        <v>81</v>
      </c>
      <c r="C73" s="97"/>
      <c r="D73" s="1"/>
      <c r="E73" s="1" t="s">
        <v>28</v>
      </c>
      <c r="F73" s="10">
        <v>3</v>
      </c>
      <c r="G73" s="15"/>
      <c r="H73" s="25">
        <v>0.08</v>
      </c>
      <c r="I73" s="11">
        <f t="shared" si="16"/>
        <v>0</v>
      </c>
      <c r="J73" s="11">
        <f t="shared" si="17"/>
        <v>0</v>
      </c>
      <c r="K73" s="8">
        <f t="shared" si="15"/>
        <v>0</v>
      </c>
      <c r="L73" s="10"/>
    </row>
    <row r="74" spans="1:12" ht="178.5">
      <c r="A74" s="1">
        <v>8</v>
      </c>
      <c r="B74" s="3" t="s">
        <v>82</v>
      </c>
      <c r="C74" s="97"/>
      <c r="D74" s="1"/>
      <c r="E74" s="1" t="s">
        <v>28</v>
      </c>
      <c r="F74" s="10">
        <v>60</v>
      </c>
      <c r="G74" s="15"/>
      <c r="H74" s="25">
        <v>0.08</v>
      </c>
      <c r="I74" s="11">
        <f t="shared" si="16"/>
        <v>0</v>
      </c>
      <c r="J74" s="11">
        <f t="shared" si="17"/>
        <v>0</v>
      </c>
      <c r="K74" s="8">
        <f t="shared" si="15"/>
        <v>0</v>
      </c>
      <c r="L74" s="10"/>
    </row>
    <row r="75" spans="1:12" ht="89.25">
      <c r="A75" s="1">
        <v>9</v>
      </c>
      <c r="B75" s="3" t="s">
        <v>83</v>
      </c>
      <c r="C75" s="97"/>
      <c r="D75" s="1"/>
      <c r="E75" s="1" t="s">
        <v>28</v>
      </c>
      <c r="F75" s="10">
        <v>1</v>
      </c>
      <c r="G75" s="15"/>
      <c r="H75" s="25">
        <v>0.08</v>
      </c>
      <c r="I75" s="11">
        <f t="shared" si="16"/>
        <v>0</v>
      </c>
      <c r="J75" s="11">
        <f t="shared" si="17"/>
        <v>0</v>
      </c>
      <c r="K75" s="8">
        <f t="shared" si="15"/>
        <v>0</v>
      </c>
      <c r="L75" s="10"/>
    </row>
    <row r="76" spans="1:12" ht="114.75">
      <c r="A76" s="1">
        <v>10</v>
      </c>
      <c r="B76" s="3" t="s">
        <v>84</v>
      </c>
      <c r="C76" s="97"/>
      <c r="D76" s="1"/>
      <c r="E76" s="1" t="s">
        <v>28</v>
      </c>
      <c r="F76" s="10">
        <v>15</v>
      </c>
      <c r="G76" s="15"/>
      <c r="H76" s="25">
        <v>0.08</v>
      </c>
      <c r="I76" s="11">
        <f t="shared" si="16"/>
        <v>0</v>
      </c>
      <c r="J76" s="11">
        <f t="shared" si="17"/>
        <v>0</v>
      </c>
      <c r="K76" s="8">
        <f t="shared" si="15"/>
        <v>0</v>
      </c>
      <c r="L76" s="10"/>
    </row>
    <row r="77" spans="1:12">
      <c r="A77" s="1">
        <v>11</v>
      </c>
      <c r="B77" s="22" t="s">
        <v>85</v>
      </c>
      <c r="C77" s="97"/>
      <c r="D77" s="1"/>
      <c r="E77" s="1" t="s">
        <v>15</v>
      </c>
      <c r="F77" s="10">
        <v>300</v>
      </c>
      <c r="G77" s="15"/>
      <c r="H77" s="124">
        <v>0.23</v>
      </c>
      <c r="I77" s="11">
        <f>G77*(1+H77)</f>
        <v>0</v>
      </c>
      <c r="J77" s="11">
        <f t="shared" si="17"/>
        <v>0</v>
      </c>
      <c r="K77" s="8">
        <f t="shared" si="15"/>
        <v>0</v>
      </c>
      <c r="L77" s="10"/>
    </row>
    <row r="78" spans="1:12" ht="127.5">
      <c r="A78" s="1">
        <v>12</v>
      </c>
      <c r="B78" s="3" t="s">
        <v>86</v>
      </c>
      <c r="C78" s="97"/>
      <c r="D78" s="1"/>
      <c r="E78" s="1" t="s">
        <v>28</v>
      </c>
      <c r="F78" s="10">
        <v>10</v>
      </c>
      <c r="G78" s="15"/>
      <c r="H78" s="25">
        <v>0.08</v>
      </c>
      <c r="I78" s="11">
        <f t="shared" si="16"/>
        <v>0</v>
      </c>
      <c r="J78" s="11">
        <f t="shared" si="17"/>
        <v>0</v>
      </c>
      <c r="K78" s="8">
        <f t="shared" si="15"/>
        <v>0</v>
      </c>
      <c r="L78" s="10"/>
    </row>
    <row r="79" spans="1:12" ht="51">
      <c r="A79" s="1">
        <v>13</v>
      </c>
      <c r="B79" s="3" t="s">
        <v>87</v>
      </c>
      <c r="C79" s="97"/>
      <c r="D79" s="1"/>
      <c r="E79" s="1" t="s">
        <v>24</v>
      </c>
      <c r="F79" s="10">
        <v>1</v>
      </c>
      <c r="G79" s="15"/>
      <c r="H79" s="25">
        <v>0.08</v>
      </c>
      <c r="I79" s="11">
        <f t="shared" si="16"/>
        <v>0</v>
      </c>
      <c r="J79" s="11">
        <f t="shared" si="17"/>
        <v>0</v>
      </c>
      <c r="K79" s="8">
        <f t="shared" si="15"/>
        <v>0</v>
      </c>
      <c r="L79" s="10"/>
    </row>
    <row r="80" spans="1:12" ht="25.5">
      <c r="A80" s="1">
        <v>14</v>
      </c>
      <c r="B80" s="3" t="s">
        <v>88</v>
      </c>
      <c r="C80" s="97"/>
      <c r="D80" s="1"/>
      <c r="E80" s="1" t="s">
        <v>58</v>
      </c>
      <c r="F80" s="10">
        <v>200</v>
      </c>
      <c r="G80" s="15"/>
      <c r="H80" s="25">
        <v>0.08</v>
      </c>
      <c r="I80" s="11">
        <f t="shared" si="16"/>
        <v>0</v>
      </c>
      <c r="J80" s="11">
        <f t="shared" si="17"/>
        <v>0</v>
      </c>
      <c r="K80" s="8">
        <f t="shared" si="15"/>
        <v>0</v>
      </c>
      <c r="L80" s="10"/>
    </row>
    <row r="81" spans="1:12" ht="63.75">
      <c r="A81" s="1">
        <v>15</v>
      </c>
      <c r="B81" s="3" t="s">
        <v>89</v>
      </c>
      <c r="C81" s="97"/>
      <c r="D81" s="1"/>
      <c r="E81" s="1" t="s">
        <v>28</v>
      </c>
      <c r="F81" s="10">
        <v>1</v>
      </c>
      <c r="G81" s="15"/>
      <c r="H81" s="25">
        <v>0.08</v>
      </c>
      <c r="I81" s="11">
        <f t="shared" si="16"/>
        <v>0</v>
      </c>
      <c r="J81" s="11">
        <f t="shared" si="17"/>
        <v>0</v>
      </c>
      <c r="K81" s="8">
        <f t="shared" si="15"/>
        <v>0</v>
      </c>
      <c r="L81" s="10"/>
    </row>
    <row r="82" spans="1:12" ht="102">
      <c r="A82" s="1">
        <v>16</v>
      </c>
      <c r="B82" s="3" t="s">
        <v>90</v>
      </c>
      <c r="C82" s="97"/>
      <c r="D82" s="1"/>
      <c r="E82" s="1" t="s">
        <v>28</v>
      </c>
      <c r="F82" s="10">
        <v>2</v>
      </c>
      <c r="G82" s="15"/>
      <c r="H82" s="25">
        <v>0.08</v>
      </c>
      <c r="I82" s="11">
        <f t="shared" si="16"/>
        <v>0</v>
      </c>
      <c r="J82" s="11">
        <f t="shared" si="17"/>
        <v>0</v>
      </c>
      <c r="K82" s="8">
        <f t="shared" si="15"/>
        <v>0</v>
      </c>
      <c r="L82" s="10"/>
    </row>
    <row r="83" spans="1:12" ht="102">
      <c r="A83" s="1">
        <v>17</v>
      </c>
      <c r="B83" s="3" t="s">
        <v>91</v>
      </c>
      <c r="C83" s="97"/>
      <c r="D83" s="1"/>
      <c r="E83" s="1" t="s">
        <v>28</v>
      </c>
      <c r="F83" s="10">
        <v>40</v>
      </c>
      <c r="G83" s="15"/>
      <c r="H83" s="25">
        <v>0.08</v>
      </c>
      <c r="I83" s="11">
        <f t="shared" si="16"/>
        <v>0</v>
      </c>
      <c r="J83" s="11">
        <f t="shared" si="17"/>
        <v>0</v>
      </c>
      <c r="K83" s="8">
        <f t="shared" si="15"/>
        <v>0</v>
      </c>
      <c r="L83" s="10"/>
    </row>
    <row r="84" spans="1:12" ht="127.5">
      <c r="A84" s="1">
        <v>18</v>
      </c>
      <c r="B84" s="3" t="s">
        <v>92</v>
      </c>
      <c r="C84" s="97"/>
      <c r="D84" s="1"/>
      <c r="E84" s="1" t="s">
        <v>28</v>
      </c>
      <c r="F84" s="10">
        <v>40</v>
      </c>
      <c r="G84" s="15"/>
      <c r="H84" s="25">
        <v>0.08</v>
      </c>
      <c r="I84" s="11">
        <f t="shared" si="16"/>
        <v>0</v>
      </c>
      <c r="J84" s="11">
        <f t="shared" si="17"/>
        <v>0</v>
      </c>
      <c r="K84" s="8">
        <f t="shared" si="15"/>
        <v>0</v>
      </c>
      <c r="L84" s="10"/>
    </row>
    <row r="85" spans="1:12" ht="153">
      <c r="A85" s="1">
        <v>19</v>
      </c>
      <c r="B85" s="3" t="s">
        <v>93</v>
      </c>
      <c r="C85" s="97"/>
      <c r="D85" s="1"/>
      <c r="E85" s="1" t="s">
        <v>28</v>
      </c>
      <c r="F85" s="10">
        <v>2</v>
      </c>
      <c r="G85" s="15"/>
      <c r="H85" s="25">
        <v>0.08</v>
      </c>
      <c r="I85" s="11">
        <f>G85*(1+H85)</f>
        <v>0</v>
      </c>
      <c r="J85" s="11">
        <f t="shared" si="17"/>
        <v>0</v>
      </c>
      <c r="K85" s="8">
        <f t="shared" si="15"/>
        <v>0</v>
      </c>
      <c r="L85" s="10"/>
    </row>
    <row r="86" spans="1:12" ht="114.75">
      <c r="A86" s="1">
        <v>20</v>
      </c>
      <c r="B86" s="3" t="s">
        <v>94</v>
      </c>
      <c r="C86" s="97"/>
      <c r="D86" s="1"/>
      <c r="E86" s="1" t="s">
        <v>28</v>
      </c>
      <c r="F86" s="10">
        <v>10</v>
      </c>
      <c r="G86" s="15"/>
      <c r="H86" s="25">
        <v>0.08</v>
      </c>
      <c r="I86" s="11">
        <f>G86*(1+H86)</f>
        <v>0</v>
      </c>
      <c r="J86" s="11">
        <f>F86*G86</f>
        <v>0</v>
      </c>
      <c r="K86" s="8">
        <f t="shared" si="15"/>
        <v>0</v>
      </c>
      <c r="L86" s="10"/>
    </row>
    <row r="87" spans="1:12">
      <c r="A87" s="1">
        <v>21</v>
      </c>
      <c r="B87" s="22" t="s">
        <v>95</v>
      </c>
      <c r="C87" s="97"/>
      <c r="D87" s="1"/>
      <c r="E87" s="1" t="s">
        <v>15</v>
      </c>
      <c r="F87" s="10">
        <v>100</v>
      </c>
      <c r="G87" s="15"/>
      <c r="H87" s="25">
        <v>0.08</v>
      </c>
      <c r="I87" s="11">
        <f>G87*(1+H87)</f>
        <v>0</v>
      </c>
      <c r="J87" s="11">
        <f>F87*G87</f>
        <v>0</v>
      </c>
      <c r="K87" s="8">
        <f t="shared" si="15"/>
        <v>0</v>
      </c>
      <c r="L87" s="10"/>
    </row>
    <row r="88" spans="1:12">
      <c r="A88" s="4"/>
      <c r="B88" s="12" t="s">
        <v>74</v>
      </c>
      <c r="C88" s="141"/>
      <c r="D88" s="141"/>
      <c r="E88" s="142"/>
      <c r="F88" s="142"/>
      <c r="G88" s="142"/>
      <c r="H88" s="142"/>
      <c r="I88" s="142"/>
      <c r="J88" s="16">
        <f>SUM(J67:J87)</f>
        <v>0</v>
      </c>
      <c r="K88" s="16">
        <f>SUM(K67:K87)</f>
        <v>0</v>
      </c>
      <c r="L88" s="5"/>
    </row>
    <row r="89" spans="1:12">
      <c r="A89" s="78"/>
      <c r="B89" s="79" t="s">
        <v>184</v>
      </c>
      <c r="C89" s="115"/>
      <c r="D89" s="65"/>
      <c r="E89" s="65"/>
      <c r="F89" s="65"/>
      <c r="G89" s="65"/>
      <c r="H89" s="65"/>
      <c r="I89" s="65"/>
      <c r="J89" s="65"/>
      <c r="K89" s="65"/>
      <c r="L89" s="66"/>
    </row>
    <row r="90" spans="1:12" ht="38.25">
      <c r="A90" s="1">
        <v>1</v>
      </c>
      <c r="B90" s="3" t="s">
        <v>96</v>
      </c>
      <c r="C90" s="97"/>
      <c r="D90" s="1"/>
      <c r="E90" s="1" t="s">
        <v>17</v>
      </c>
      <c r="F90" s="10">
        <v>1</v>
      </c>
      <c r="G90" s="15"/>
      <c r="H90" s="25">
        <v>0.08</v>
      </c>
      <c r="I90" s="11">
        <f t="shared" ref="I90:I97" si="18">G90*(1+H90)</f>
        <v>0</v>
      </c>
      <c r="J90" s="11">
        <f t="shared" ref="J90:J97" si="19">F90*G90</f>
        <v>0</v>
      </c>
      <c r="K90" s="8">
        <f t="shared" ref="K90:K98" si="20">(J90*H90)+J90</f>
        <v>0</v>
      </c>
      <c r="L90" s="10"/>
    </row>
    <row r="91" spans="1:12" ht="63.75">
      <c r="A91" s="1">
        <v>2</v>
      </c>
      <c r="B91" s="3" t="s">
        <v>97</v>
      </c>
      <c r="C91" s="97"/>
      <c r="D91" s="1"/>
      <c r="E91" s="1" t="s">
        <v>17</v>
      </c>
      <c r="F91" s="10">
        <v>5</v>
      </c>
      <c r="G91" s="15"/>
      <c r="H91" s="25">
        <v>0.08</v>
      </c>
      <c r="I91" s="11">
        <f t="shared" si="18"/>
        <v>0</v>
      </c>
      <c r="J91" s="11">
        <f t="shared" si="19"/>
        <v>0</v>
      </c>
      <c r="K91" s="8">
        <f t="shared" si="20"/>
        <v>0</v>
      </c>
      <c r="L91" s="10"/>
    </row>
    <row r="92" spans="1:12" ht="25.5">
      <c r="A92" s="1">
        <v>3</v>
      </c>
      <c r="B92" s="3" t="s">
        <v>98</v>
      </c>
      <c r="C92" s="97"/>
      <c r="D92" s="1"/>
      <c r="E92" s="1" t="s">
        <v>17</v>
      </c>
      <c r="F92" s="10">
        <v>100</v>
      </c>
      <c r="G92" s="15"/>
      <c r="H92" s="25">
        <v>0.08</v>
      </c>
      <c r="I92" s="11">
        <f t="shared" si="18"/>
        <v>0</v>
      </c>
      <c r="J92" s="11">
        <f t="shared" si="19"/>
        <v>0</v>
      </c>
      <c r="K92" s="8">
        <f t="shared" si="20"/>
        <v>0</v>
      </c>
      <c r="L92" s="34"/>
    </row>
    <row r="93" spans="1:12" ht="51">
      <c r="A93" s="1">
        <v>4</v>
      </c>
      <c r="B93" s="3" t="s">
        <v>99</v>
      </c>
      <c r="C93" s="97"/>
      <c r="D93" s="1"/>
      <c r="E93" s="1" t="s">
        <v>17</v>
      </c>
      <c r="F93" s="10">
        <v>20</v>
      </c>
      <c r="G93" s="15"/>
      <c r="H93" s="25">
        <v>0.08</v>
      </c>
      <c r="I93" s="11">
        <f t="shared" si="18"/>
        <v>0</v>
      </c>
      <c r="J93" s="11">
        <f t="shared" si="19"/>
        <v>0</v>
      </c>
      <c r="K93" s="8">
        <f t="shared" si="20"/>
        <v>0</v>
      </c>
      <c r="L93" s="10"/>
    </row>
    <row r="94" spans="1:12" ht="89.25">
      <c r="A94" s="1">
        <v>5</v>
      </c>
      <c r="B94" s="3" t="s">
        <v>100</v>
      </c>
      <c r="C94" s="97"/>
      <c r="D94" s="1"/>
      <c r="E94" s="1" t="s">
        <v>17</v>
      </c>
      <c r="F94" s="10">
        <v>20</v>
      </c>
      <c r="G94" s="6"/>
      <c r="H94" s="25">
        <v>0.08</v>
      </c>
      <c r="I94" s="11">
        <f t="shared" si="18"/>
        <v>0</v>
      </c>
      <c r="J94" s="11">
        <f t="shared" si="19"/>
        <v>0</v>
      </c>
      <c r="K94" s="8">
        <f t="shared" si="20"/>
        <v>0</v>
      </c>
      <c r="L94" s="10"/>
    </row>
    <row r="95" spans="1:12" ht="38.25">
      <c r="A95" s="1">
        <v>6</v>
      </c>
      <c r="B95" s="3" t="s">
        <v>101</v>
      </c>
      <c r="C95" s="97" t="s">
        <v>102</v>
      </c>
      <c r="D95" s="1"/>
      <c r="E95" s="1" t="s">
        <v>58</v>
      </c>
      <c r="F95" s="10">
        <v>10</v>
      </c>
      <c r="G95" s="6"/>
      <c r="H95" s="25">
        <v>0.08</v>
      </c>
      <c r="I95" s="11">
        <f t="shared" si="18"/>
        <v>0</v>
      </c>
      <c r="J95" s="11">
        <f t="shared" si="19"/>
        <v>0</v>
      </c>
      <c r="K95" s="8">
        <f t="shared" si="20"/>
        <v>0</v>
      </c>
      <c r="L95" s="10"/>
    </row>
    <row r="96" spans="1:12" ht="38.25">
      <c r="A96" s="1">
        <v>7</v>
      </c>
      <c r="B96" s="3" t="s">
        <v>101</v>
      </c>
      <c r="C96" s="97" t="s">
        <v>103</v>
      </c>
      <c r="D96" s="1"/>
      <c r="E96" s="1" t="s">
        <v>58</v>
      </c>
      <c r="F96" s="10">
        <v>10</v>
      </c>
      <c r="G96" s="6"/>
      <c r="H96" s="25">
        <v>0.08</v>
      </c>
      <c r="I96" s="11">
        <f t="shared" si="18"/>
        <v>0</v>
      </c>
      <c r="J96" s="11">
        <f t="shared" si="19"/>
        <v>0</v>
      </c>
      <c r="K96" s="8">
        <f t="shared" si="20"/>
        <v>0</v>
      </c>
      <c r="L96" s="10"/>
    </row>
    <row r="97" spans="1:12" ht="25.5">
      <c r="A97" s="1">
        <v>8</v>
      </c>
      <c r="B97" s="3" t="s">
        <v>104</v>
      </c>
      <c r="C97" s="97"/>
      <c r="D97" s="1"/>
      <c r="E97" s="1" t="s">
        <v>17</v>
      </c>
      <c r="F97" s="10">
        <v>500</v>
      </c>
      <c r="G97" s="15"/>
      <c r="H97" s="25">
        <v>0.08</v>
      </c>
      <c r="I97" s="11">
        <f t="shared" si="18"/>
        <v>0</v>
      </c>
      <c r="J97" s="11">
        <f t="shared" si="19"/>
        <v>0</v>
      </c>
      <c r="K97" s="8">
        <f t="shared" si="20"/>
        <v>0</v>
      </c>
      <c r="L97" s="10"/>
    </row>
    <row r="98" spans="1:12" ht="38.25">
      <c r="A98" s="1">
        <v>9</v>
      </c>
      <c r="B98" s="3" t="s">
        <v>105</v>
      </c>
      <c r="C98" s="97"/>
      <c r="D98" s="1"/>
      <c r="E98" s="1" t="s">
        <v>17</v>
      </c>
      <c r="F98" s="10">
        <v>1</v>
      </c>
      <c r="G98" s="15"/>
      <c r="H98" s="25">
        <v>0.08</v>
      </c>
      <c r="I98" s="11">
        <f>G98*(1+H98)</f>
        <v>0</v>
      </c>
      <c r="J98" s="11">
        <f>F98*G98</f>
        <v>0</v>
      </c>
      <c r="K98" s="8">
        <f t="shared" si="20"/>
        <v>0</v>
      </c>
      <c r="L98" s="10"/>
    </row>
    <row r="99" spans="1:12">
      <c r="A99" s="4"/>
      <c r="B99" s="12" t="s">
        <v>74</v>
      </c>
      <c r="C99" s="141"/>
      <c r="D99" s="141"/>
      <c r="E99" s="142"/>
      <c r="F99" s="142"/>
      <c r="G99" s="142"/>
      <c r="H99" s="142"/>
      <c r="I99" s="142"/>
      <c r="J99" s="16">
        <f>SUM(J90:J98)</f>
        <v>0</v>
      </c>
      <c r="K99" s="16">
        <f>SUM(K90:K98)</f>
        <v>0</v>
      </c>
      <c r="L99" s="5"/>
    </row>
    <row r="100" spans="1:12">
      <c r="A100" s="78"/>
      <c r="B100" s="79" t="s">
        <v>187</v>
      </c>
      <c r="C100" s="115"/>
      <c r="D100" s="65"/>
      <c r="E100" s="65"/>
      <c r="F100" s="65"/>
      <c r="G100" s="65"/>
      <c r="H100" s="65"/>
      <c r="I100" s="65"/>
      <c r="J100" s="65"/>
      <c r="K100" s="65"/>
      <c r="L100" s="66"/>
    </row>
    <row r="101" spans="1:12">
      <c r="A101" s="1">
        <v>1</v>
      </c>
      <c r="B101" s="22" t="s">
        <v>106</v>
      </c>
      <c r="C101" s="97"/>
      <c r="D101" s="1"/>
      <c r="E101" s="1" t="s">
        <v>17</v>
      </c>
      <c r="F101" s="10">
        <v>2</v>
      </c>
      <c r="G101" s="15"/>
      <c r="H101" s="25">
        <v>0.08</v>
      </c>
      <c r="I101" s="11">
        <f>G101*(1+H101)</f>
        <v>0</v>
      </c>
      <c r="J101" s="11">
        <f>F101*G101</f>
        <v>0</v>
      </c>
      <c r="K101" s="8">
        <f t="shared" ref="K101:K102" si="21">(J101*H101)+J101</f>
        <v>0</v>
      </c>
      <c r="L101" s="10"/>
    </row>
    <row r="102" spans="1:12" ht="25.5">
      <c r="A102" s="1">
        <v>2</v>
      </c>
      <c r="B102" s="3" t="s">
        <v>107</v>
      </c>
      <c r="C102" s="97"/>
      <c r="D102" s="1"/>
      <c r="E102" s="1" t="s">
        <v>58</v>
      </c>
      <c r="F102" s="10">
        <v>5</v>
      </c>
      <c r="G102" s="15"/>
      <c r="H102" s="25">
        <v>0.08</v>
      </c>
      <c r="I102" s="11">
        <f>G102*(1+H102)</f>
        <v>0</v>
      </c>
      <c r="J102" s="11">
        <f t="shared" ref="J102" si="22">F102*G102</f>
        <v>0</v>
      </c>
      <c r="K102" s="8">
        <f t="shared" si="21"/>
        <v>0</v>
      </c>
      <c r="L102" s="34"/>
    </row>
    <row r="103" spans="1:12">
      <c r="A103" s="1"/>
      <c r="B103" s="23" t="s">
        <v>108</v>
      </c>
      <c r="C103" s="97"/>
      <c r="D103" s="1"/>
      <c r="E103" s="1"/>
      <c r="F103" s="10"/>
      <c r="G103" s="15"/>
      <c r="H103" s="25"/>
      <c r="I103" s="11"/>
      <c r="J103" s="38">
        <f>SUM(J101:J102)</f>
        <v>0</v>
      </c>
      <c r="K103" s="38">
        <f>SUM(K101:K102)</f>
        <v>0</v>
      </c>
      <c r="L103" s="10"/>
    </row>
    <row r="104" spans="1:12">
      <c r="A104" s="78"/>
      <c r="B104" s="79" t="s">
        <v>186</v>
      </c>
      <c r="C104" s="139"/>
      <c r="D104" s="139"/>
      <c r="E104" s="139"/>
      <c r="F104" s="139"/>
      <c r="G104" s="139"/>
      <c r="H104" s="139"/>
      <c r="I104" s="139"/>
      <c r="J104" s="139"/>
      <c r="K104" s="139"/>
      <c r="L104" s="139"/>
    </row>
    <row r="105" spans="1:12">
      <c r="A105" s="1">
        <v>1</v>
      </c>
      <c r="B105" s="3" t="s">
        <v>185</v>
      </c>
      <c r="C105" s="97"/>
      <c r="D105" s="24"/>
      <c r="E105" s="1" t="s">
        <v>17</v>
      </c>
      <c r="F105" s="10">
        <v>15</v>
      </c>
      <c r="G105" s="15"/>
      <c r="H105" s="25">
        <v>0.08</v>
      </c>
      <c r="I105" s="11">
        <f>G105*(1+H105)</f>
        <v>0</v>
      </c>
      <c r="J105" s="38">
        <f>F105*G105</f>
        <v>0</v>
      </c>
      <c r="K105" s="16">
        <f t="shared" ref="K105" si="23">(J105*H105)+J105</f>
        <v>0</v>
      </c>
      <c r="L105" s="10"/>
    </row>
    <row r="106" spans="1:12">
      <c r="A106" s="78"/>
      <c r="B106" s="79" t="s">
        <v>188</v>
      </c>
      <c r="C106" s="139"/>
      <c r="D106" s="139"/>
      <c r="E106" s="139"/>
      <c r="F106" s="139"/>
      <c r="G106" s="139"/>
      <c r="H106" s="139"/>
      <c r="I106" s="139"/>
      <c r="J106" s="139"/>
      <c r="K106" s="139"/>
      <c r="L106" s="139"/>
    </row>
    <row r="107" spans="1:12" ht="25.5">
      <c r="A107" s="1">
        <v>1</v>
      </c>
      <c r="B107" s="3" t="s">
        <v>109</v>
      </c>
      <c r="C107" s="97"/>
      <c r="D107" s="1"/>
      <c r="E107" s="1" t="s">
        <v>17</v>
      </c>
      <c r="F107" s="10">
        <v>20</v>
      </c>
      <c r="G107" s="15"/>
      <c r="H107" s="25">
        <v>0.08</v>
      </c>
      <c r="I107" s="11">
        <f>G107*(1+H107)</f>
        <v>0</v>
      </c>
      <c r="J107" s="38">
        <f>F107*G107</f>
        <v>0</v>
      </c>
      <c r="K107" s="16">
        <f t="shared" ref="K107" si="24">(J107*H107)+J107</f>
        <v>0</v>
      </c>
      <c r="L107" s="10"/>
    </row>
    <row r="108" spans="1:12">
      <c r="A108" s="78"/>
      <c r="B108" s="79" t="s">
        <v>189</v>
      </c>
      <c r="C108" s="116"/>
      <c r="D108" s="90"/>
      <c r="E108" s="90"/>
      <c r="F108" s="78"/>
      <c r="G108" s="91"/>
      <c r="H108" s="78"/>
      <c r="I108" s="96"/>
      <c r="J108" s="91"/>
      <c r="K108" s="91"/>
      <c r="L108" s="78"/>
    </row>
    <row r="109" spans="1:12">
      <c r="A109" s="4">
        <v>1</v>
      </c>
      <c r="B109" s="22" t="s">
        <v>110</v>
      </c>
      <c r="C109" s="97"/>
      <c r="D109" s="24"/>
      <c r="E109" s="1" t="s">
        <v>17</v>
      </c>
      <c r="F109" s="10">
        <v>40</v>
      </c>
      <c r="G109" s="6"/>
      <c r="H109" s="7">
        <v>0.08</v>
      </c>
      <c r="I109" s="11">
        <f t="shared" ref="I109" si="25">G109*(1+H109)</f>
        <v>0</v>
      </c>
      <c r="J109" s="38">
        <f t="shared" ref="J109" si="26">F109*G109</f>
        <v>0</v>
      </c>
      <c r="K109" s="16">
        <f t="shared" ref="K109" si="27">(J109*H109)+J109</f>
        <v>0</v>
      </c>
      <c r="L109" s="10"/>
    </row>
    <row r="110" spans="1:12">
      <c r="A110" s="63"/>
      <c r="B110" s="101" t="s">
        <v>193</v>
      </c>
      <c r="C110" s="113"/>
      <c r="D110" s="94"/>
      <c r="E110" s="102"/>
      <c r="F110" s="102"/>
      <c r="G110" s="102"/>
      <c r="H110" s="102"/>
      <c r="I110" s="102"/>
      <c r="J110" s="102"/>
      <c r="K110" s="143"/>
      <c r="L110" s="144"/>
    </row>
    <row r="111" spans="1:12" ht="102.75" customHeight="1">
      <c r="A111" s="1">
        <v>1</v>
      </c>
      <c r="B111" s="3" t="s">
        <v>111</v>
      </c>
      <c r="C111" s="111"/>
      <c r="D111" s="17"/>
      <c r="E111" s="1" t="s">
        <v>28</v>
      </c>
      <c r="F111" s="10">
        <v>2</v>
      </c>
      <c r="G111" s="15"/>
      <c r="H111" s="7">
        <v>0.08</v>
      </c>
      <c r="I111" s="11">
        <f>G111*(1+H111)</f>
        <v>0</v>
      </c>
      <c r="J111" s="11">
        <f>F111*G111</f>
        <v>0</v>
      </c>
      <c r="K111" s="8">
        <f t="shared" ref="K111:K114" si="28">(J111*H111)+J111</f>
        <v>0</v>
      </c>
      <c r="L111" s="5"/>
    </row>
    <row r="112" spans="1:12" ht="38.25">
      <c r="A112" s="1">
        <v>2</v>
      </c>
      <c r="B112" s="3" t="s">
        <v>112</v>
      </c>
      <c r="C112" s="111"/>
      <c r="D112" s="17"/>
      <c r="E112" s="1" t="s">
        <v>24</v>
      </c>
      <c r="F112" s="10">
        <v>4</v>
      </c>
      <c r="G112" s="15"/>
      <c r="H112" s="7">
        <v>0.08</v>
      </c>
      <c r="I112" s="11">
        <f t="shared" ref="I112:I114" si="29">G112*(1+H112)</f>
        <v>0</v>
      </c>
      <c r="J112" s="11">
        <f t="shared" ref="J112:J114" si="30">F112*G112</f>
        <v>0</v>
      </c>
      <c r="K112" s="8">
        <f t="shared" si="28"/>
        <v>0</v>
      </c>
      <c r="L112" s="5"/>
    </row>
    <row r="113" spans="1:12" ht="63.75">
      <c r="A113" s="1">
        <v>3</v>
      </c>
      <c r="B113" s="3" t="s">
        <v>113</v>
      </c>
      <c r="C113" s="111"/>
      <c r="D113" s="17"/>
      <c r="E113" s="1" t="s">
        <v>28</v>
      </c>
      <c r="F113" s="10">
        <v>5</v>
      </c>
      <c r="G113" s="15"/>
      <c r="H113" s="7">
        <v>0.08</v>
      </c>
      <c r="I113" s="11">
        <f t="shared" si="29"/>
        <v>0</v>
      </c>
      <c r="J113" s="11">
        <f t="shared" si="30"/>
        <v>0</v>
      </c>
      <c r="K113" s="8">
        <f t="shared" si="28"/>
        <v>0</v>
      </c>
      <c r="L113" s="5"/>
    </row>
    <row r="114" spans="1:12" ht="114.75">
      <c r="A114" s="1">
        <v>4</v>
      </c>
      <c r="B114" s="3" t="s">
        <v>114</v>
      </c>
      <c r="C114" s="111"/>
      <c r="D114" s="17"/>
      <c r="E114" s="1" t="s">
        <v>28</v>
      </c>
      <c r="F114" s="10">
        <v>4</v>
      </c>
      <c r="G114" s="15"/>
      <c r="H114" s="7">
        <v>0.08</v>
      </c>
      <c r="I114" s="11">
        <f t="shared" si="29"/>
        <v>0</v>
      </c>
      <c r="J114" s="11">
        <f t="shared" si="30"/>
        <v>0</v>
      </c>
      <c r="K114" s="8">
        <f t="shared" si="28"/>
        <v>0</v>
      </c>
      <c r="L114" s="5"/>
    </row>
    <row r="115" spans="1:12">
      <c r="A115" s="4"/>
      <c r="B115" s="12" t="s">
        <v>20</v>
      </c>
      <c r="C115" s="141"/>
      <c r="D115" s="141"/>
      <c r="E115" s="142"/>
      <c r="F115" s="142"/>
      <c r="G115" s="142"/>
      <c r="H115" s="142"/>
      <c r="I115" s="142"/>
      <c r="J115" s="16">
        <f>SUM(J111:J114)</f>
        <v>0</v>
      </c>
      <c r="K115" s="16">
        <f>SUM(K111:K114)</f>
        <v>0</v>
      </c>
      <c r="L115" s="5"/>
    </row>
    <row r="116" spans="1:12">
      <c r="A116" s="78"/>
      <c r="B116" s="79" t="s">
        <v>205</v>
      </c>
      <c r="C116" s="140"/>
      <c r="D116" s="140"/>
      <c r="E116" s="139"/>
      <c r="F116" s="139"/>
      <c r="G116" s="139"/>
      <c r="H116" s="139"/>
      <c r="I116" s="139"/>
      <c r="J116" s="139"/>
      <c r="K116" s="139"/>
      <c r="L116" s="139"/>
    </row>
    <row r="117" spans="1:12">
      <c r="A117" s="4">
        <v>1</v>
      </c>
      <c r="B117" s="3" t="s">
        <v>46</v>
      </c>
      <c r="C117" s="97"/>
      <c r="D117" s="1"/>
      <c r="E117" s="1" t="s">
        <v>17</v>
      </c>
      <c r="F117" s="10">
        <v>2000</v>
      </c>
      <c r="G117" s="6"/>
      <c r="H117" s="7">
        <v>0.08</v>
      </c>
      <c r="I117" s="11">
        <f t="shared" ref="I117:I120" si="31">G117*(1+H117)</f>
        <v>0</v>
      </c>
      <c r="J117" s="11">
        <f t="shared" ref="J117:J120" si="32">F117*G117</f>
        <v>0</v>
      </c>
      <c r="K117" s="8">
        <f t="shared" ref="K117:K120" si="33">(J117*H117)+J117</f>
        <v>0</v>
      </c>
      <c r="L117" s="5"/>
    </row>
    <row r="118" spans="1:12">
      <c r="A118" s="4">
        <v>2</v>
      </c>
      <c r="B118" s="3" t="s">
        <v>115</v>
      </c>
      <c r="C118" s="97"/>
      <c r="D118" s="1"/>
      <c r="E118" s="1" t="s">
        <v>28</v>
      </c>
      <c r="F118" s="10">
        <v>1</v>
      </c>
      <c r="G118" s="6"/>
      <c r="H118" s="7">
        <v>0.08</v>
      </c>
      <c r="I118" s="11">
        <f t="shared" si="31"/>
        <v>0</v>
      </c>
      <c r="J118" s="11">
        <f t="shared" si="32"/>
        <v>0</v>
      </c>
      <c r="K118" s="8">
        <f t="shared" si="33"/>
        <v>0</v>
      </c>
      <c r="L118" s="5"/>
    </row>
    <row r="119" spans="1:12" ht="89.25">
      <c r="A119" s="4">
        <v>3</v>
      </c>
      <c r="B119" s="3" t="s">
        <v>53</v>
      </c>
      <c r="C119" s="97"/>
      <c r="D119" s="1"/>
      <c r="E119" s="1" t="s">
        <v>15</v>
      </c>
      <c r="F119" s="10">
        <v>100</v>
      </c>
      <c r="G119" s="6"/>
      <c r="H119" s="7">
        <v>0.08</v>
      </c>
      <c r="I119" s="11">
        <f t="shared" si="31"/>
        <v>0</v>
      </c>
      <c r="J119" s="11">
        <f t="shared" si="32"/>
        <v>0</v>
      </c>
      <c r="K119" s="8">
        <f t="shared" si="33"/>
        <v>0</v>
      </c>
      <c r="L119" s="5"/>
    </row>
    <row r="120" spans="1:12" ht="76.5">
      <c r="A120" s="4">
        <v>4</v>
      </c>
      <c r="B120" s="3" t="s">
        <v>64</v>
      </c>
      <c r="C120" s="97"/>
      <c r="D120" s="1"/>
      <c r="E120" s="1" t="s">
        <v>17</v>
      </c>
      <c r="F120" s="10">
        <v>20</v>
      </c>
      <c r="G120" s="6"/>
      <c r="H120" s="7">
        <v>0.08</v>
      </c>
      <c r="I120" s="11">
        <f t="shared" si="31"/>
        <v>0</v>
      </c>
      <c r="J120" s="11">
        <f t="shared" si="32"/>
        <v>0</v>
      </c>
      <c r="K120" s="8">
        <f t="shared" si="33"/>
        <v>0</v>
      </c>
      <c r="L120" s="5"/>
    </row>
    <row r="121" spans="1:12">
      <c r="A121" s="4"/>
      <c r="B121" s="23" t="s">
        <v>20</v>
      </c>
      <c r="C121" s="97"/>
      <c r="D121" s="14"/>
      <c r="E121" s="24"/>
      <c r="F121" s="5"/>
      <c r="G121" s="6"/>
      <c r="H121" s="4"/>
      <c r="I121" s="8"/>
      <c r="J121" s="16">
        <f>SUM(J117:J120)</f>
        <v>0</v>
      </c>
      <c r="K121" s="16">
        <f>SUM(K117:K120)</f>
        <v>0</v>
      </c>
      <c r="L121" s="5"/>
    </row>
    <row r="122" spans="1:12">
      <c r="A122" s="78"/>
      <c r="B122" s="104" t="s">
        <v>204</v>
      </c>
      <c r="C122" s="117"/>
      <c r="D122" s="105"/>
      <c r="E122" s="105"/>
      <c r="F122" s="105"/>
      <c r="G122" s="105"/>
      <c r="H122" s="105"/>
      <c r="I122" s="105"/>
      <c r="J122" s="105"/>
      <c r="K122" s="105"/>
      <c r="L122" s="106"/>
    </row>
    <row r="123" spans="1:12" ht="38.25">
      <c r="A123" s="1">
        <v>1</v>
      </c>
      <c r="B123" s="3" t="s">
        <v>116</v>
      </c>
      <c r="C123" s="97"/>
      <c r="D123" s="1"/>
      <c r="E123" s="1" t="s">
        <v>17</v>
      </c>
      <c r="F123" s="10">
        <v>700</v>
      </c>
      <c r="G123" s="15"/>
      <c r="H123" s="25">
        <v>0.08</v>
      </c>
      <c r="I123" s="11">
        <f>G123*(1+H123)</f>
        <v>0</v>
      </c>
      <c r="J123" s="11">
        <f>F123*G123</f>
        <v>0</v>
      </c>
      <c r="K123" s="8">
        <f t="shared" ref="K123:K132" si="34">(J123*H123)+J123</f>
        <v>0</v>
      </c>
      <c r="L123" s="10"/>
    </row>
    <row r="124" spans="1:12" ht="89.25">
      <c r="A124" s="1">
        <v>2</v>
      </c>
      <c r="B124" s="3" t="s">
        <v>117</v>
      </c>
      <c r="C124" s="97"/>
      <c r="D124" s="1"/>
      <c r="E124" s="1" t="s">
        <v>17</v>
      </c>
      <c r="F124" s="10">
        <v>150</v>
      </c>
      <c r="G124" s="15"/>
      <c r="H124" s="25">
        <v>0.08</v>
      </c>
      <c r="I124" s="11">
        <f t="shared" ref="I124:I130" si="35">G124*(1+H124)</f>
        <v>0</v>
      </c>
      <c r="J124" s="11">
        <f t="shared" ref="J124:J130" si="36">F124*G124</f>
        <v>0</v>
      </c>
      <c r="K124" s="8">
        <f t="shared" si="34"/>
        <v>0</v>
      </c>
      <c r="L124" s="10"/>
    </row>
    <row r="125" spans="1:12" ht="89.25">
      <c r="A125" s="1">
        <v>3</v>
      </c>
      <c r="B125" s="3" t="s">
        <v>118</v>
      </c>
      <c r="C125" s="97"/>
      <c r="D125" s="1"/>
      <c r="E125" s="1" t="s">
        <v>17</v>
      </c>
      <c r="F125" s="10">
        <v>2000</v>
      </c>
      <c r="G125" s="15"/>
      <c r="H125" s="25">
        <v>0.08</v>
      </c>
      <c r="I125" s="11">
        <f t="shared" si="35"/>
        <v>0</v>
      </c>
      <c r="J125" s="11">
        <f t="shared" si="36"/>
        <v>0</v>
      </c>
      <c r="K125" s="8">
        <f t="shared" si="34"/>
        <v>0</v>
      </c>
      <c r="L125" s="10"/>
    </row>
    <row r="126" spans="1:12" ht="63.75">
      <c r="A126" s="1">
        <v>4</v>
      </c>
      <c r="B126" s="3" t="s">
        <v>119</v>
      </c>
      <c r="C126" s="97"/>
      <c r="D126" s="1"/>
      <c r="E126" s="1" t="s">
        <v>17</v>
      </c>
      <c r="F126" s="10">
        <v>10</v>
      </c>
      <c r="G126" s="15"/>
      <c r="H126" s="25">
        <v>0.08</v>
      </c>
      <c r="I126" s="11">
        <f t="shared" si="35"/>
        <v>0</v>
      </c>
      <c r="J126" s="11">
        <f t="shared" si="36"/>
        <v>0</v>
      </c>
      <c r="K126" s="8">
        <f t="shared" si="34"/>
        <v>0</v>
      </c>
      <c r="L126" s="10"/>
    </row>
    <row r="127" spans="1:12" ht="38.25">
      <c r="A127" s="1">
        <v>5</v>
      </c>
      <c r="B127" s="3" t="s">
        <v>120</v>
      </c>
      <c r="C127" s="97"/>
      <c r="D127" s="1"/>
      <c r="E127" s="1" t="s">
        <v>17</v>
      </c>
      <c r="F127" s="10">
        <v>3</v>
      </c>
      <c r="G127" s="15"/>
      <c r="H127" s="25">
        <v>0.08</v>
      </c>
      <c r="I127" s="11">
        <f t="shared" si="35"/>
        <v>0</v>
      </c>
      <c r="J127" s="11">
        <f t="shared" si="36"/>
        <v>0</v>
      </c>
      <c r="K127" s="8">
        <f t="shared" si="34"/>
        <v>0</v>
      </c>
      <c r="L127" s="10"/>
    </row>
    <row r="128" spans="1:12" ht="38.25">
      <c r="A128" s="1">
        <v>6</v>
      </c>
      <c r="B128" s="3" t="s">
        <v>121</v>
      </c>
      <c r="C128" s="97"/>
      <c r="D128" s="1"/>
      <c r="E128" s="1" t="s">
        <v>17</v>
      </c>
      <c r="F128" s="10">
        <v>3</v>
      </c>
      <c r="G128" s="15"/>
      <c r="H128" s="25">
        <v>0.08</v>
      </c>
      <c r="I128" s="11">
        <f t="shared" si="35"/>
        <v>0</v>
      </c>
      <c r="J128" s="11">
        <f t="shared" si="36"/>
        <v>0</v>
      </c>
      <c r="K128" s="8">
        <f t="shared" si="34"/>
        <v>0</v>
      </c>
      <c r="L128" s="10"/>
    </row>
    <row r="129" spans="1:12" ht="38.25">
      <c r="A129" s="1">
        <v>7</v>
      </c>
      <c r="B129" s="3" t="s">
        <v>122</v>
      </c>
      <c r="C129" s="97"/>
      <c r="D129" s="1"/>
      <c r="E129" s="1" t="s">
        <v>17</v>
      </c>
      <c r="F129" s="10">
        <v>10</v>
      </c>
      <c r="G129" s="6"/>
      <c r="H129" s="25">
        <v>0.08</v>
      </c>
      <c r="I129" s="11">
        <f t="shared" si="35"/>
        <v>0</v>
      </c>
      <c r="J129" s="11">
        <f t="shared" si="36"/>
        <v>0</v>
      </c>
      <c r="K129" s="8">
        <f t="shared" si="34"/>
        <v>0</v>
      </c>
      <c r="L129" s="10"/>
    </row>
    <row r="130" spans="1:12">
      <c r="A130" s="1">
        <v>9</v>
      </c>
      <c r="B130" s="22" t="s">
        <v>123</v>
      </c>
      <c r="C130" s="97"/>
      <c r="D130" s="1"/>
      <c r="E130" s="1" t="s">
        <v>15</v>
      </c>
      <c r="F130" s="10">
        <v>150</v>
      </c>
      <c r="G130" s="15"/>
      <c r="H130" s="25">
        <v>0.08</v>
      </c>
      <c r="I130" s="11">
        <f t="shared" si="35"/>
        <v>0</v>
      </c>
      <c r="J130" s="11">
        <f t="shared" si="36"/>
        <v>0</v>
      </c>
      <c r="K130" s="8">
        <f t="shared" si="34"/>
        <v>0</v>
      </c>
      <c r="L130" s="10"/>
    </row>
    <row r="131" spans="1:12" ht="25.5">
      <c r="A131" s="1">
        <v>10</v>
      </c>
      <c r="B131" s="3" t="s">
        <v>124</v>
      </c>
      <c r="C131" s="97"/>
      <c r="D131" s="1"/>
      <c r="E131" s="1" t="s">
        <v>17</v>
      </c>
      <c r="F131" s="10">
        <v>150</v>
      </c>
      <c r="G131" s="15"/>
      <c r="H131" s="25">
        <v>0.08</v>
      </c>
      <c r="I131" s="11">
        <f>G131*(1+H131)</f>
        <v>0</v>
      </c>
      <c r="J131" s="11">
        <f>F131*G131</f>
        <v>0</v>
      </c>
      <c r="K131" s="8">
        <f t="shared" si="34"/>
        <v>0</v>
      </c>
      <c r="L131" s="10"/>
    </row>
    <row r="132" spans="1:12" ht="25.5">
      <c r="A132" s="1">
        <v>11</v>
      </c>
      <c r="B132" s="3" t="s">
        <v>125</v>
      </c>
      <c r="C132" s="97"/>
      <c r="D132" s="1"/>
      <c r="E132" s="1" t="s">
        <v>17</v>
      </c>
      <c r="F132" s="10">
        <v>150</v>
      </c>
      <c r="G132" s="15"/>
      <c r="H132" s="25">
        <v>0.08</v>
      </c>
      <c r="I132" s="11">
        <f>G132*(1+H132)</f>
        <v>0</v>
      </c>
      <c r="J132" s="11">
        <f>F132*G132</f>
        <v>0</v>
      </c>
      <c r="K132" s="8">
        <f t="shared" si="34"/>
        <v>0</v>
      </c>
      <c r="L132" s="10"/>
    </row>
    <row r="133" spans="1:12">
      <c r="A133" s="4"/>
      <c r="B133" s="12" t="s">
        <v>74</v>
      </c>
      <c r="C133" s="141"/>
      <c r="D133" s="141"/>
      <c r="E133" s="142"/>
      <c r="F133" s="142"/>
      <c r="G133" s="142"/>
      <c r="H133" s="142"/>
      <c r="I133" s="142"/>
      <c r="J133" s="16">
        <f>SUM(J123:J132)</f>
        <v>0</v>
      </c>
      <c r="K133" s="16">
        <f>SUM(K123:K132)</f>
        <v>0</v>
      </c>
      <c r="L133" s="5"/>
    </row>
    <row r="134" spans="1:12">
      <c r="A134" s="78"/>
      <c r="B134" s="79" t="s">
        <v>203</v>
      </c>
      <c r="C134" s="139"/>
      <c r="D134" s="139"/>
      <c r="E134" s="139"/>
      <c r="F134" s="139"/>
      <c r="G134" s="139"/>
      <c r="H134" s="139"/>
      <c r="I134" s="139"/>
      <c r="J134" s="139"/>
      <c r="K134" s="139"/>
      <c r="L134" s="139"/>
    </row>
    <row r="135" spans="1:12" ht="25.5">
      <c r="A135" s="1">
        <v>1</v>
      </c>
      <c r="B135" s="3" t="s">
        <v>104</v>
      </c>
      <c r="C135" s="97"/>
      <c r="D135" s="1"/>
      <c r="E135" s="1" t="s">
        <v>17</v>
      </c>
      <c r="F135" s="10">
        <v>2000</v>
      </c>
      <c r="G135" s="15"/>
      <c r="H135" s="25">
        <v>0.08</v>
      </c>
      <c r="I135" s="11">
        <f>G135*(1+H135)</f>
        <v>0</v>
      </c>
      <c r="J135" s="38">
        <f>F135*G135</f>
        <v>0</v>
      </c>
      <c r="K135" s="8">
        <f t="shared" ref="K135" si="37">(J135*H135)+J135</f>
        <v>0</v>
      </c>
      <c r="L135" s="10"/>
    </row>
    <row r="136" spans="1:12">
      <c r="A136" s="78"/>
      <c r="B136" s="79" t="s">
        <v>202</v>
      </c>
      <c r="C136" s="139"/>
      <c r="D136" s="139"/>
      <c r="E136" s="139"/>
      <c r="F136" s="139"/>
      <c r="G136" s="139"/>
      <c r="H136" s="139"/>
      <c r="I136" s="139"/>
      <c r="J136" s="139"/>
      <c r="K136" s="139"/>
      <c r="L136" s="139"/>
    </row>
    <row r="137" spans="1:12" ht="38.25">
      <c r="A137" s="1">
        <v>1</v>
      </c>
      <c r="B137" s="3" t="s">
        <v>126</v>
      </c>
      <c r="C137" s="97"/>
      <c r="D137" s="1"/>
      <c r="E137" s="1" t="s">
        <v>17</v>
      </c>
      <c r="F137" s="10">
        <v>100</v>
      </c>
      <c r="G137" s="15"/>
      <c r="H137" s="25">
        <v>0.08</v>
      </c>
      <c r="I137" s="11">
        <f>G137*(1+H137)</f>
        <v>0</v>
      </c>
      <c r="J137" s="38">
        <f>F137*G137</f>
        <v>0</v>
      </c>
      <c r="K137" s="8">
        <f t="shared" ref="K137" si="38">(J137*H137)+J137</f>
        <v>0</v>
      </c>
      <c r="L137" s="10"/>
    </row>
    <row r="138" spans="1:12" ht="14.25" customHeight="1">
      <c r="A138" s="98"/>
      <c r="B138" s="126" t="s">
        <v>201</v>
      </c>
      <c r="C138" s="127"/>
      <c r="D138" s="127"/>
      <c r="E138" s="127"/>
      <c r="F138" s="127"/>
      <c r="G138" s="127"/>
      <c r="H138" s="127"/>
      <c r="I138" s="127"/>
      <c r="J138" s="127"/>
      <c r="K138" s="127"/>
      <c r="L138" s="128"/>
    </row>
    <row r="139" spans="1:12" ht="28.5" customHeight="1">
      <c r="A139" s="28">
        <v>1</v>
      </c>
      <c r="B139" s="3" t="s">
        <v>127</v>
      </c>
      <c r="C139" s="111"/>
      <c r="D139" s="28"/>
      <c r="E139" s="43" t="s">
        <v>15</v>
      </c>
      <c r="F139" s="29">
        <v>12</v>
      </c>
      <c r="G139" s="30"/>
      <c r="H139" s="41">
        <v>0.08</v>
      </c>
      <c r="I139" s="42">
        <f t="shared" ref="I139:I144" si="39">G139+H139*G139</f>
        <v>0</v>
      </c>
      <c r="J139" s="42">
        <f t="shared" ref="J139:J144" si="40">F139*G139</f>
        <v>0</v>
      </c>
      <c r="K139" s="8">
        <f t="shared" ref="K139:K144" si="41">(J139*H139)+J139</f>
        <v>0</v>
      </c>
      <c r="L139" s="40"/>
    </row>
    <row r="140" spans="1:12" ht="91.5" customHeight="1">
      <c r="A140" s="28">
        <v>2</v>
      </c>
      <c r="B140" s="3" t="s">
        <v>128</v>
      </c>
      <c r="C140" s="27"/>
      <c r="D140" s="28"/>
      <c r="E140" s="43" t="s">
        <v>15</v>
      </c>
      <c r="F140" s="29">
        <v>30</v>
      </c>
      <c r="G140" s="30"/>
      <c r="H140" s="41">
        <v>0.08</v>
      </c>
      <c r="I140" s="42">
        <f t="shared" si="39"/>
        <v>0</v>
      </c>
      <c r="J140" s="42">
        <f t="shared" si="40"/>
        <v>0</v>
      </c>
      <c r="K140" s="8">
        <f t="shared" si="41"/>
        <v>0</v>
      </c>
      <c r="L140" s="40"/>
    </row>
    <row r="141" spans="1:12" ht="170.25" customHeight="1">
      <c r="A141" s="28">
        <v>3</v>
      </c>
      <c r="B141" s="103" t="s">
        <v>129</v>
      </c>
      <c r="C141" s="27"/>
      <c r="D141" s="28"/>
      <c r="E141" s="43" t="s">
        <v>15</v>
      </c>
      <c r="F141" s="29">
        <v>100</v>
      </c>
      <c r="G141" s="30"/>
      <c r="H141" s="41">
        <v>0.08</v>
      </c>
      <c r="I141" s="42">
        <f t="shared" si="39"/>
        <v>0</v>
      </c>
      <c r="J141" s="42">
        <f t="shared" si="40"/>
        <v>0</v>
      </c>
      <c r="K141" s="8">
        <f t="shared" si="41"/>
        <v>0</v>
      </c>
      <c r="L141" s="40"/>
    </row>
    <row r="142" spans="1:12" ht="30.75" customHeight="1">
      <c r="A142" s="28">
        <v>4</v>
      </c>
      <c r="B142" s="3" t="s">
        <v>130</v>
      </c>
      <c r="C142" s="111"/>
      <c r="D142" s="45"/>
      <c r="E142" s="43" t="s">
        <v>15</v>
      </c>
      <c r="F142" s="29">
        <v>30</v>
      </c>
      <c r="G142" s="30"/>
      <c r="H142" s="41">
        <v>0.08</v>
      </c>
      <c r="I142" s="42">
        <f t="shared" si="39"/>
        <v>0</v>
      </c>
      <c r="J142" s="42">
        <f t="shared" si="40"/>
        <v>0</v>
      </c>
      <c r="K142" s="8">
        <f t="shared" si="41"/>
        <v>0</v>
      </c>
      <c r="L142" s="40"/>
    </row>
    <row r="143" spans="1:12" ht="76.5">
      <c r="A143" s="28">
        <v>5</v>
      </c>
      <c r="B143" s="3" t="s">
        <v>131</v>
      </c>
      <c r="C143" s="111"/>
      <c r="D143" s="28"/>
      <c r="E143" s="43" t="s">
        <v>15</v>
      </c>
      <c r="F143" s="29">
        <v>140</v>
      </c>
      <c r="G143" s="30"/>
      <c r="H143" s="41">
        <v>0.08</v>
      </c>
      <c r="I143" s="42">
        <f t="shared" si="39"/>
        <v>0</v>
      </c>
      <c r="J143" s="42">
        <f t="shared" si="40"/>
        <v>0</v>
      </c>
      <c r="K143" s="8">
        <f t="shared" si="41"/>
        <v>0</v>
      </c>
      <c r="L143" s="40"/>
    </row>
    <row r="144" spans="1:12" ht="25.5">
      <c r="A144" s="28">
        <v>6</v>
      </c>
      <c r="B144" s="3" t="s">
        <v>132</v>
      </c>
      <c r="C144" s="111"/>
      <c r="D144" s="28"/>
      <c r="E144" s="43" t="s">
        <v>15</v>
      </c>
      <c r="F144" s="29">
        <v>20</v>
      </c>
      <c r="G144" s="30"/>
      <c r="H144" s="41">
        <v>0.08</v>
      </c>
      <c r="I144" s="42">
        <f t="shared" si="39"/>
        <v>0</v>
      </c>
      <c r="J144" s="42">
        <f t="shared" si="40"/>
        <v>0</v>
      </c>
      <c r="K144" s="8">
        <f t="shared" si="41"/>
        <v>0</v>
      </c>
      <c r="L144" s="40"/>
    </row>
    <row r="145" spans="1:12">
      <c r="A145" s="28"/>
      <c r="B145" s="3"/>
      <c r="C145" s="27"/>
      <c r="D145" s="28"/>
      <c r="E145" s="43"/>
      <c r="F145" s="29"/>
      <c r="G145" s="30"/>
      <c r="H145" s="41"/>
      <c r="I145" s="44" t="s">
        <v>133</v>
      </c>
      <c r="J145" s="44">
        <f>SUM(J139:J144)</f>
        <v>0</v>
      </c>
      <c r="K145" s="44">
        <f>SUM(K139:K144)</f>
        <v>0</v>
      </c>
      <c r="L145" s="40"/>
    </row>
    <row r="146" spans="1:12">
      <c r="A146" s="100"/>
      <c r="B146" s="100" t="s">
        <v>200</v>
      </c>
      <c r="C146" s="88"/>
      <c r="D146" s="95"/>
      <c r="E146" s="80"/>
      <c r="F146" s="81"/>
      <c r="G146" s="82"/>
      <c r="H146" s="83"/>
      <c r="I146" s="84"/>
      <c r="J146" s="84"/>
      <c r="K146" s="84"/>
      <c r="L146" s="81"/>
    </row>
    <row r="147" spans="1:12" ht="25.5">
      <c r="A147" s="28">
        <v>1</v>
      </c>
      <c r="B147" s="3" t="s">
        <v>134</v>
      </c>
      <c r="C147" s="97"/>
      <c r="D147" s="28"/>
      <c r="E147" s="43" t="s">
        <v>15</v>
      </c>
      <c r="F147" s="29">
        <v>30</v>
      </c>
      <c r="G147" s="30"/>
      <c r="H147" s="41">
        <v>0.08</v>
      </c>
      <c r="I147" s="42">
        <f>G147+H147*G147</f>
        <v>0</v>
      </c>
      <c r="J147" s="42">
        <f>F147*G147</f>
        <v>0</v>
      </c>
      <c r="K147" s="8">
        <f t="shared" ref="K147:K148" si="42">(J147*H147)+J147</f>
        <v>0</v>
      </c>
      <c r="L147" s="40"/>
    </row>
    <row r="148" spans="1:12" ht="25.5">
      <c r="A148" s="28">
        <v>1</v>
      </c>
      <c r="B148" s="3" t="s">
        <v>135</v>
      </c>
      <c r="C148" s="97"/>
      <c r="D148" s="28"/>
      <c r="E148" s="43" t="s">
        <v>15</v>
      </c>
      <c r="F148" s="29">
        <v>60</v>
      </c>
      <c r="G148" s="30"/>
      <c r="H148" s="41">
        <v>0.08</v>
      </c>
      <c r="I148" s="42">
        <f>G148+H148*G148</f>
        <v>0</v>
      </c>
      <c r="J148" s="42">
        <f>F148*G148</f>
        <v>0</v>
      </c>
      <c r="K148" s="8">
        <f t="shared" si="42"/>
        <v>0</v>
      </c>
      <c r="L148" s="40"/>
    </row>
    <row r="149" spans="1:12">
      <c r="A149" s="28"/>
      <c r="B149" s="3"/>
      <c r="C149" s="97"/>
      <c r="D149" s="28"/>
      <c r="E149" s="43"/>
      <c r="F149" s="29"/>
      <c r="G149" s="30"/>
      <c r="H149" s="41"/>
      <c r="I149" s="44" t="s">
        <v>133</v>
      </c>
      <c r="J149" s="44">
        <f>SUM(J147:J148)</f>
        <v>0</v>
      </c>
      <c r="K149" s="44">
        <f>SUM(K147:K148)</f>
        <v>0</v>
      </c>
      <c r="L149" s="40"/>
    </row>
    <row r="150" spans="1:12">
      <c r="A150" s="100"/>
      <c r="B150" s="100" t="s">
        <v>194</v>
      </c>
      <c r="C150" s="118"/>
      <c r="D150" s="86"/>
      <c r="E150" s="80"/>
      <c r="F150" s="81"/>
      <c r="G150" s="82"/>
      <c r="H150" s="83"/>
      <c r="I150" s="84"/>
      <c r="J150" s="84"/>
      <c r="K150" s="84"/>
      <c r="L150" s="81"/>
    </row>
    <row r="151" spans="1:12" ht="38.25">
      <c r="A151" s="28">
        <v>1</v>
      </c>
      <c r="B151" s="3" t="s">
        <v>136</v>
      </c>
      <c r="C151" s="27"/>
      <c r="D151" s="28"/>
      <c r="E151" s="43" t="s">
        <v>15</v>
      </c>
      <c r="F151" s="29">
        <v>150</v>
      </c>
      <c r="G151" s="30"/>
      <c r="H151" s="41">
        <v>0.08</v>
      </c>
      <c r="I151" s="42">
        <f>G151+H151*G151</f>
        <v>0</v>
      </c>
      <c r="J151" s="44">
        <f>F151*G151</f>
        <v>0</v>
      </c>
      <c r="K151" s="8">
        <f t="shared" ref="K151" si="43">(J151*H151)+J151</f>
        <v>0</v>
      </c>
      <c r="L151" s="40"/>
    </row>
    <row r="152" spans="1:12">
      <c r="A152" s="100"/>
      <c r="B152" s="100" t="s">
        <v>199</v>
      </c>
      <c r="C152" s="119"/>
      <c r="D152" s="86"/>
      <c r="E152" s="80"/>
      <c r="F152" s="81"/>
      <c r="G152" s="82"/>
      <c r="H152" s="83"/>
      <c r="I152" s="84"/>
      <c r="J152" s="84"/>
      <c r="K152" s="84"/>
      <c r="L152" s="81"/>
    </row>
    <row r="153" spans="1:12" ht="25.5">
      <c r="A153" s="28">
        <v>1</v>
      </c>
      <c r="B153" s="3" t="s">
        <v>137</v>
      </c>
      <c r="C153" s="111"/>
      <c r="D153" s="45"/>
      <c r="E153" s="43" t="s">
        <v>15</v>
      </c>
      <c r="F153" s="29">
        <v>30</v>
      </c>
      <c r="G153" s="30"/>
      <c r="H153" s="41">
        <v>0.08</v>
      </c>
      <c r="I153" s="42">
        <f>G153+H153*G153</f>
        <v>0</v>
      </c>
      <c r="J153" s="42">
        <f>F153*G153</f>
        <v>0</v>
      </c>
      <c r="K153" s="8">
        <f t="shared" ref="K153:K157" si="44">(J153*H153)+J153</f>
        <v>0</v>
      </c>
      <c r="L153" s="40"/>
    </row>
    <row r="154" spans="1:12" ht="25.5">
      <c r="A154" s="28">
        <v>2</v>
      </c>
      <c r="B154" s="3" t="s">
        <v>138</v>
      </c>
      <c r="C154" s="111"/>
      <c r="D154" s="28"/>
      <c r="E154" s="43" t="s">
        <v>15</v>
      </c>
      <c r="F154" s="29">
        <v>10</v>
      </c>
      <c r="G154" s="30"/>
      <c r="H154" s="41">
        <v>0.08</v>
      </c>
      <c r="I154" s="42">
        <f>G154+H154*G154</f>
        <v>0</v>
      </c>
      <c r="J154" s="42">
        <f>F154*G154</f>
        <v>0</v>
      </c>
      <c r="K154" s="8">
        <f t="shared" si="44"/>
        <v>0</v>
      </c>
      <c r="L154" s="40"/>
    </row>
    <row r="155" spans="1:12" ht="25.5">
      <c r="A155" s="28">
        <v>3</v>
      </c>
      <c r="B155" s="3" t="s">
        <v>139</v>
      </c>
      <c r="C155" s="27"/>
      <c r="D155" s="28"/>
      <c r="E155" s="43" t="s">
        <v>15</v>
      </c>
      <c r="F155" s="29">
        <v>15</v>
      </c>
      <c r="G155" s="30"/>
      <c r="H155" s="41">
        <v>0.08</v>
      </c>
      <c r="I155" s="42">
        <f>G155+H155*G155</f>
        <v>0</v>
      </c>
      <c r="J155" s="42">
        <f>F155*G155</f>
        <v>0</v>
      </c>
      <c r="K155" s="8">
        <f t="shared" si="44"/>
        <v>0</v>
      </c>
      <c r="L155" s="40"/>
    </row>
    <row r="156" spans="1:12">
      <c r="A156" s="28">
        <v>4</v>
      </c>
      <c r="B156" s="3" t="s">
        <v>140</v>
      </c>
      <c r="C156" s="97"/>
      <c r="D156" s="28"/>
      <c r="E156" s="43" t="s">
        <v>15</v>
      </c>
      <c r="F156" s="29">
        <v>300</v>
      </c>
      <c r="G156" s="30"/>
      <c r="H156" s="41">
        <v>0.08</v>
      </c>
      <c r="I156" s="42">
        <f>G156+H156*G156</f>
        <v>0</v>
      </c>
      <c r="J156" s="42">
        <f>F156*G156</f>
        <v>0</v>
      </c>
      <c r="K156" s="8">
        <f t="shared" si="44"/>
        <v>0</v>
      </c>
      <c r="L156" s="40"/>
    </row>
    <row r="157" spans="1:12">
      <c r="A157" s="28">
        <v>5</v>
      </c>
      <c r="B157" s="3" t="s">
        <v>141</v>
      </c>
      <c r="C157" s="97"/>
      <c r="D157" s="28" t="s">
        <v>142</v>
      </c>
      <c r="E157" s="43" t="s">
        <v>15</v>
      </c>
      <c r="F157" s="29">
        <v>300</v>
      </c>
      <c r="G157" s="30"/>
      <c r="H157" s="41">
        <v>0.08</v>
      </c>
      <c r="I157" s="42">
        <f>G157+H157*G157</f>
        <v>0</v>
      </c>
      <c r="J157" s="42">
        <f>F157*G157</f>
        <v>0</v>
      </c>
      <c r="K157" s="8">
        <f t="shared" si="44"/>
        <v>0</v>
      </c>
      <c r="L157" s="40"/>
    </row>
    <row r="158" spans="1:12">
      <c r="A158" s="28"/>
      <c r="B158" s="3"/>
      <c r="C158" s="97"/>
      <c r="D158" s="28"/>
      <c r="E158" s="43"/>
      <c r="F158" s="29"/>
      <c r="G158" s="30"/>
      <c r="H158" s="41"/>
      <c r="I158" s="42" t="s">
        <v>143</v>
      </c>
      <c r="J158" s="44">
        <f>SUM(J153:J157)</f>
        <v>0</v>
      </c>
      <c r="K158" s="44">
        <f>SUM(K153:K157)</f>
        <v>0</v>
      </c>
      <c r="L158" s="40"/>
    </row>
    <row r="159" spans="1:12" ht="14.25" customHeight="1">
      <c r="A159" s="99"/>
      <c r="B159" s="129" t="s">
        <v>192</v>
      </c>
      <c r="C159" s="130"/>
      <c r="D159" s="130"/>
      <c r="E159" s="130"/>
      <c r="F159" s="130"/>
      <c r="G159" s="130"/>
      <c r="H159" s="130"/>
      <c r="I159" s="130"/>
      <c r="J159" s="130"/>
      <c r="K159" s="130"/>
      <c r="L159" s="131"/>
    </row>
    <row r="160" spans="1:12">
      <c r="A160" s="28">
        <v>1</v>
      </c>
      <c r="B160" s="3" t="s">
        <v>144</v>
      </c>
      <c r="C160" s="97"/>
      <c r="D160" s="28"/>
      <c r="E160" s="43" t="s">
        <v>58</v>
      </c>
      <c r="F160" s="29">
        <v>150</v>
      </c>
      <c r="G160" s="30"/>
      <c r="H160" s="41">
        <v>0.08</v>
      </c>
      <c r="I160" s="42">
        <f>G160+H160*G160</f>
        <v>0</v>
      </c>
      <c r="J160" s="44">
        <f>F160*G160</f>
        <v>0</v>
      </c>
      <c r="K160" s="8">
        <f t="shared" ref="K160:K172" si="45">(J160*H160)+J160</f>
        <v>0</v>
      </c>
      <c r="L160" s="29"/>
    </row>
    <row r="161" spans="1:12" ht="14.25" customHeight="1">
      <c r="A161" s="69"/>
      <c r="B161" s="126" t="s">
        <v>198</v>
      </c>
      <c r="C161" s="127"/>
      <c r="D161" s="127"/>
      <c r="E161" s="127"/>
      <c r="F161" s="127"/>
      <c r="G161" s="127"/>
      <c r="H161" s="127"/>
      <c r="I161" s="127"/>
      <c r="J161" s="127"/>
      <c r="K161" s="127"/>
      <c r="L161" s="128"/>
    </row>
    <row r="162" spans="1:12">
      <c r="A162" s="43" t="s">
        <v>145</v>
      </c>
      <c r="B162" s="3" t="s">
        <v>146</v>
      </c>
      <c r="C162" s="97"/>
      <c r="D162" s="46"/>
      <c r="E162" s="43" t="s">
        <v>28</v>
      </c>
      <c r="F162" s="40">
        <v>6</v>
      </c>
      <c r="G162" s="30"/>
      <c r="H162" s="41">
        <v>0.08</v>
      </c>
      <c r="I162" s="42">
        <f>G162*1.08</f>
        <v>0</v>
      </c>
      <c r="J162" s="42">
        <f>F162*G162</f>
        <v>0</v>
      </c>
      <c r="K162" s="8">
        <f t="shared" si="45"/>
        <v>0</v>
      </c>
      <c r="L162" s="40"/>
    </row>
    <row r="163" spans="1:12">
      <c r="A163" s="43" t="s">
        <v>147</v>
      </c>
      <c r="B163" s="3" t="s">
        <v>148</v>
      </c>
      <c r="C163" s="97"/>
      <c r="D163" s="46"/>
      <c r="E163" s="43" t="s">
        <v>28</v>
      </c>
      <c r="F163" s="40">
        <v>1</v>
      </c>
      <c r="G163" s="30"/>
      <c r="H163" s="41">
        <v>0.08</v>
      </c>
      <c r="I163" s="42">
        <f t="shared" ref="I163:I171" si="46">G163*1.08</f>
        <v>0</v>
      </c>
      <c r="J163" s="30">
        <f t="shared" ref="J163:J171" si="47">F163*G163</f>
        <v>0</v>
      </c>
      <c r="K163" s="8">
        <f t="shared" si="45"/>
        <v>0</v>
      </c>
      <c r="L163" s="40"/>
    </row>
    <row r="164" spans="1:12">
      <c r="A164" s="43" t="s">
        <v>149</v>
      </c>
      <c r="B164" s="3" t="s">
        <v>150</v>
      </c>
      <c r="C164" s="120"/>
      <c r="D164" s="46"/>
      <c r="E164" s="43" t="s">
        <v>28</v>
      </c>
      <c r="F164" s="40">
        <v>1</v>
      </c>
      <c r="G164" s="30"/>
      <c r="H164" s="41">
        <v>0.08</v>
      </c>
      <c r="I164" s="42">
        <f t="shared" si="46"/>
        <v>0</v>
      </c>
      <c r="J164" s="30">
        <f>F164*G164</f>
        <v>0</v>
      </c>
      <c r="K164" s="8">
        <f t="shared" si="45"/>
        <v>0</v>
      </c>
      <c r="L164" s="40"/>
    </row>
    <row r="165" spans="1:12">
      <c r="A165" s="43" t="s">
        <v>151</v>
      </c>
      <c r="B165" s="3" t="s">
        <v>152</v>
      </c>
      <c r="C165" s="120"/>
      <c r="D165" s="46"/>
      <c r="E165" s="43" t="s">
        <v>28</v>
      </c>
      <c r="F165" s="40">
        <v>1</v>
      </c>
      <c r="G165" s="30"/>
      <c r="H165" s="41">
        <v>0.08</v>
      </c>
      <c r="I165" s="42">
        <f t="shared" si="46"/>
        <v>0</v>
      </c>
      <c r="J165" s="30">
        <f t="shared" si="47"/>
        <v>0</v>
      </c>
      <c r="K165" s="8">
        <f t="shared" si="45"/>
        <v>0</v>
      </c>
      <c r="L165" s="40"/>
    </row>
    <row r="166" spans="1:12">
      <c r="A166" s="43" t="s">
        <v>153</v>
      </c>
      <c r="B166" s="3" t="s">
        <v>154</v>
      </c>
      <c r="C166" s="97"/>
      <c r="D166" s="46"/>
      <c r="E166" s="43" t="s">
        <v>28</v>
      </c>
      <c r="F166" s="40">
        <v>1</v>
      </c>
      <c r="G166" s="30"/>
      <c r="H166" s="41">
        <v>0.08</v>
      </c>
      <c r="I166" s="42">
        <f t="shared" si="46"/>
        <v>0</v>
      </c>
      <c r="J166" s="30">
        <f t="shared" si="47"/>
        <v>0</v>
      </c>
      <c r="K166" s="8">
        <f t="shared" si="45"/>
        <v>0</v>
      </c>
      <c r="L166" s="40"/>
    </row>
    <row r="167" spans="1:12" ht="25.5">
      <c r="A167" s="43" t="s">
        <v>155</v>
      </c>
      <c r="B167" s="3" t="s">
        <v>156</v>
      </c>
      <c r="C167" s="97"/>
      <c r="D167" s="46"/>
      <c r="E167" s="43" t="s">
        <v>28</v>
      </c>
      <c r="F167" s="40">
        <v>1</v>
      </c>
      <c r="G167" s="30"/>
      <c r="H167" s="41">
        <v>0.23</v>
      </c>
      <c r="I167" s="42">
        <f>G167*1.23</f>
        <v>0</v>
      </c>
      <c r="J167" s="30">
        <f t="shared" si="47"/>
        <v>0</v>
      </c>
      <c r="K167" s="8">
        <f t="shared" si="45"/>
        <v>0</v>
      </c>
      <c r="L167" s="40"/>
    </row>
    <row r="168" spans="1:12" ht="25.5">
      <c r="A168" s="43" t="s">
        <v>157</v>
      </c>
      <c r="B168" s="3" t="s">
        <v>158</v>
      </c>
      <c r="C168" s="97"/>
      <c r="D168" s="46"/>
      <c r="E168" s="43" t="s">
        <v>28</v>
      </c>
      <c r="F168" s="40">
        <v>1</v>
      </c>
      <c r="G168" s="30"/>
      <c r="H168" s="41">
        <v>0.08</v>
      </c>
      <c r="I168" s="42">
        <f t="shared" si="46"/>
        <v>0</v>
      </c>
      <c r="J168" s="30">
        <f t="shared" si="47"/>
        <v>0</v>
      </c>
      <c r="K168" s="8">
        <f t="shared" si="45"/>
        <v>0</v>
      </c>
      <c r="L168" s="40"/>
    </row>
    <row r="169" spans="1:12">
      <c r="A169" s="43" t="s">
        <v>159</v>
      </c>
      <c r="B169" s="3" t="s">
        <v>160</v>
      </c>
      <c r="C169" s="97"/>
      <c r="D169" s="46"/>
      <c r="E169" s="43" t="s">
        <v>28</v>
      </c>
      <c r="F169" s="40">
        <v>1</v>
      </c>
      <c r="G169" s="30"/>
      <c r="H169" s="41">
        <v>0.08</v>
      </c>
      <c r="I169" s="42">
        <f t="shared" si="46"/>
        <v>0</v>
      </c>
      <c r="J169" s="30">
        <f t="shared" si="47"/>
        <v>0</v>
      </c>
      <c r="K169" s="8">
        <f t="shared" si="45"/>
        <v>0</v>
      </c>
      <c r="L169" s="40"/>
    </row>
    <row r="170" spans="1:12" ht="25.5">
      <c r="A170" s="43" t="s">
        <v>161</v>
      </c>
      <c r="B170" s="3" t="s">
        <v>162</v>
      </c>
      <c r="C170" s="97"/>
      <c r="D170" s="47"/>
      <c r="E170" s="43" t="s">
        <v>15</v>
      </c>
      <c r="F170" s="40">
        <v>10</v>
      </c>
      <c r="G170" s="30"/>
      <c r="H170" s="41">
        <v>0.08</v>
      </c>
      <c r="I170" s="42">
        <f>G170*1.08</f>
        <v>0</v>
      </c>
      <c r="J170" s="30">
        <f>F170*G170</f>
        <v>0</v>
      </c>
      <c r="K170" s="8">
        <f t="shared" si="45"/>
        <v>0</v>
      </c>
      <c r="L170" s="40"/>
    </row>
    <row r="171" spans="1:12" ht="25.5">
      <c r="A171" s="43" t="s">
        <v>163</v>
      </c>
      <c r="B171" s="3" t="s">
        <v>164</v>
      </c>
      <c r="C171" s="97"/>
      <c r="D171" s="46"/>
      <c r="E171" s="43" t="s">
        <v>15</v>
      </c>
      <c r="F171" s="40">
        <v>250</v>
      </c>
      <c r="G171" s="30"/>
      <c r="H171" s="41">
        <v>0.08</v>
      </c>
      <c r="I171" s="42">
        <f t="shared" si="46"/>
        <v>0</v>
      </c>
      <c r="J171" s="30">
        <f t="shared" si="47"/>
        <v>0</v>
      </c>
      <c r="K171" s="8">
        <f t="shared" si="45"/>
        <v>0</v>
      </c>
      <c r="L171" s="40"/>
    </row>
    <row r="172" spans="1:12">
      <c r="A172" s="43"/>
      <c r="B172" s="12" t="s">
        <v>165</v>
      </c>
      <c r="C172" s="97"/>
      <c r="D172" s="47"/>
      <c r="E172" s="28" t="s">
        <v>166</v>
      </c>
      <c r="F172" s="40">
        <v>12</v>
      </c>
      <c r="G172" s="30"/>
      <c r="H172" s="41">
        <v>0.23</v>
      </c>
      <c r="I172" s="42">
        <f>G172*1.23</f>
        <v>0</v>
      </c>
      <c r="J172" s="42">
        <f>F172*G172</f>
        <v>0</v>
      </c>
      <c r="K172" s="8">
        <f t="shared" si="45"/>
        <v>0</v>
      </c>
      <c r="L172" s="40"/>
    </row>
    <row r="173" spans="1:12">
      <c r="A173" s="43"/>
      <c r="B173" s="12"/>
      <c r="C173" s="97"/>
      <c r="D173" s="47"/>
      <c r="E173" s="39"/>
      <c r="F173" s="40"/>
      <c r="G173" s="30"/>
      <c r="H173" s="41"/>
      <c r="I173" s="44" t="s">
        <v>167</v>
      </c>
      <c r="J173" s="48">
        <f>SUM(J162:J172)</f>
        <v>0</v>
      </c>
      <c r="K173" s="48">
        <f>SUM(K162:K172)</f>
        <v>0</v>
      </c>
      <c r="L173" s="40"/>
    </row>
    <row r="174" spans="1:12">
      <c r="A174" s="81"/>
      <c r="B174" s="79" t="s">
        <v>191</v>
      </c>
      <c r="C174" s="88"/>
      <c r="D174" s="89"/>
      <c r="E174" s="80"/>
      <c r="F174" s="81"/>
      <c r="G174" s="82"/>
      <c r="H174" s="83"/>
      <c r="I174" s="87"/>
      <c r="J174" s="85"/>
      <c r="K174" s="85"/>
      <c r="L174" s="81"/>
    </row>
    <row r="175" spans="1:12" ht="25.5">
      <c r="A175" s="43">
        <v>1</v>
      </c>
      <c r="B175" s="3" t="s">
        <v>168</v>
      </c>
      <c r="C175" s="97"/>
      <c r="D175" s="47"/>
      <c r="E175" s="43" t="s">
        <v>15</v>
      </c>
      <c r="F175" s="40">
        <v>10</v>
      </c>
      <c r="G175" s="30"/>
      <c r="H175" s="41">
        <v>0.08</v>
      </c>
      <c r="I175" s="42">
        <f>G175*1.08</f>
        <v>0</v>
      </c>
      <c r="J175" s="48">
        <f>F175*G175</f>
        <v>0</v>
      </c>
      <c r="K175" s="8">
        <f t="shared" ref="K175" si="48">(J175*H175)+J175</f>
        <v>0</v>
      </c>
      <c r="L175" s="40"/>
    </row>
    <row r="176" spans="1:12">
      <c r="A176" s="81"/>
      <c r="B176" s="79" t="s">
        <v>197</v>
      </c>
      <c r="C176" s="88"/>
      <c r="D176" s="89"/>
      <c r="E176" s="80"/>
      <c r="F176" s="81"/>
      <c r="G176" s="82"/>
      <c r="H176" s="83"/>
      <c r="I176" s="87"/>
      <c r="J176" s="85"/>
      <c r="K176" s="85"/>
      <c r="L176" s="81"/>
    </row>
    <row r="177" spans="1:12" ht="25.5">
      <c r="A177" s="4">
        <v>1</v>
      </c>
      <c r="B177" s="49" t="s">
        <v>169</v>
      </c>
      <c r="C177" s="121"/>
      <c r="D177" s="24"/>
      <c r="E177" s="43" t="s">
        <v>28</v>
      </c>
      <c r="F177" s="5">
        <v>2</v>
      </c>
      <c r="G177" s="6"/>
      <c r="H177" s="18">
        <v>0.08</v>
      </c>
      <c r="I177" s="42">
        <f t="shared" ref="I177:I178" si="49">G177*1.08</f>
        <v>0</v>
      </c>
      <c r="J177" s="30">
        <f t="shared" ref="J177:J178" si="50">F177*G177</f>
        <v>0</v>
      </c>
      <c r="K177" s="8">
        <f t="shared" ref="K177:K178" si="51">(J177*H177)+J177</f>
        <v>0</v>
      </c>
      <c r="L177" s="5"/>
    </row>
    <row r="178" spans="1:12">
      <c r="A178" s="4">
        <v>2</v>
      </c>
      <c r="B178" s="49" t="s">
        <v>170</v>
      </c>
      <c r="C178" s="121"/>
      <c r="D178" s="24"/>
      <c r="E178" s="43" t="s">
        <v>28</v>
      </c>
      <c r="F178" s="5">
        <v>5</v>
      </c>
      <c r="G178" s="6"/>
      <c r="H178" s="18">
        <v>0.08</v>
      </c>
      <c r="I178" s="42">
        <f t="shared" si="49"/>
        <v>0</v>
      </c>
      <c r="J178" s="30">
        <f t="shared" si="50"/>
        <v>0</v>
      </c>
      <c r="K178" s="8">
        <f t="shared" si="51"/>
        <v>0</v>
      </c>
      <c r="L178" s="5"/>
    </row>
    <row r="179" spans="1:12">
      <c r="A179" s="4"/>
      <c r="B179" s="22"/>
      <c r="C179" s="121"/>
      <c r="D179" s="24"/>
      <c r="E179" s="43"/>
      <c r="F179" s="5"/>
      <c r="G179" s="6"/>
      <c r="H179" s="18"/>
      <c r="I179" s="44" t="s">
        <v>143</v>
      </c>
      <c r="J179" s="48">
        <f>SUM(J177:J178)</f>
        <v>0</v>
      </c>
      <c r="K179" s="48">
        <f>SUM(K177:K178)</f>
        <v>0</v>
      </c>
      <c r="L179" s="5"/>
    </row>
    <row r="180" spans="1:12">
      <c r="A180" s="81"/>
      <c r="B180" s="79" t="s">
        <v>190</v>
      </c>
      <c r="C180" s="88"/>
      <c r="D180" s="89"/>
      <c r="E180" s="80"/>
      <c r="F180" s="81"/>
      <c r="G180" s="82"/>
      <c r="H180" s="83"/>
      <c r="I180" s="84"/>
      <c r="J180" s="85"/>
      <c r="K180" s="85"/>
      <c r="L180" s="81"/>
    </row>
    <row r="181" spans="1:12" ht="25.5">
      <c r="A181" s="4">
        <v>1</v>
      </c>
      <c r="B181" s="3" t="s">
        <v>171</v>
      </c>
      <c r="C181" s="121"/>
      <c r="D181" s="24"/>
      <c r="E181" s="43" t="s">
        <v>28</v>
      </c>
      <c r="F181" s="5">
        <v>3</v>
      </c>
      <c r="G181" s="6"/>
      <c r="H181" s="18">
        <v>0.08</v>
      </c>
      <c r="I181" s="42">
        <f t="shared" ref="I181:I182" si="52">G181*1.08</f>
        <v>0</v>
      </c>
      <c r="J181" s="30">
        <f t="shared" ref="J181:J182" si="53">F181*G181</f>
        <v>0</v>
      </c>
      <c r="K181" s="8">
        <f t="shared" ref="K181:K182" si="54">(J181*H181)+J181</f>
        <v>0</v>
      </c>
      <c r="L181" s="5"/>
    </row>
    <row r="182" spans="1:12">
      <c r="A182" s="4">
        <v>2</v>
      </c>
      <c r="B182" s="22" t="s">
        <v>172</v>
      </c>
      <c r="C182" s="121"/>
      <c r="D182" s="24"/>
      <c r="E182" s="43" t="s">
        <v>28</v>
      </c>
      <c r="F182" s="5">
        <v>2</v>
      </c>
      <c r="G182" s="6"/>
      <c r="H182" s="18">
        <v>0.08</v>
      </c>
      <c r="I182" s="42">
        <f t="shared" si="52"/>
        <v>0</v>
      </c>
      <c r="J182" s="30">
        <f t="shared" si="53"/>
        <v>0</v>
      </c>
      <c r="K182" s="8">
        <f t="shared" si="54"/>
        <v>0</v>
      </c>
      <c r="L182" s="5"/>
    </row>
    <row r="183" spans="1:12">
      <c r="A183" s="4"/>
      <c r="B183" s="22"/>
      <c r="C183" s="121"/>
      <c r="D183" s="24"/>
      <c r="E183" s="43"/>
      <c r="F183" s="5"/>
      <c r="G183" s="6"/>
      <c r="H183" s="18"/>
      <c r="I183" s="44" t="s">
        <v>143</v>
      </c>
      <c r="J183" s="48">
        <f>SUM(J181:J182)</f>
        <v>0</v>
      </c>
      <c r="K183" s="48">
        <f>SUM(K181:K182)</f>
        <v>0</v>
      </c>
      <c r="L183" s="5"/>
    </row>
    <row r="184" spans="1:12">
      <c r="A184" s="78"/>
      <c r="B184" s="79" t="s">
        <v>196</v>
      </c>
      <c r="C184" s="116"/>
      <c r="D184" s="90"/>
      <c r="E184" s="81"/>
      <c r="F184" s="78"/>
      <c r="G184" s="91"/>
      <c r="H184" s="92"/>
      <c r="I184" s="84"/>
      <c r="J184" s="85"/>
      <c r="K184" s="85"/>
      <c r="L184" s="78"/>
    </row>
    <row r="185" spans="1:12" ht="344.25">
      <c r="A185" s="50">
        <v>1</v>
      </c>
      <c r="B185" s="51" t="s">
        <v>173</v>
      </c>
      <c r="C185" s="121"/>
      <c r="D185" s="24"/>
      <c r="E185" s="43" t="s">
        <v>15</v>
      </c>
      <c r="F185" s="52">
        <v>24</v>
      </c>
      <c r="G185" s="6"/>
      <c r="H185" s="18">
        <v>0.08</v>
      </c>
      <c r="I185" s="42">
        <f t="shared" ref="I185:I190" si="55">G185*1.08</f>
        <v>0</v>
      </c>
      <c r="J185" s="30">
        <f t="shared" ref="J185:J190" si="56">F185*G185</f>
        <v>0</v>
      </c>
      <c r="K185" s="8">
        <f t="shared" ref="K185:K190" si="57">(J185*H185)+J185</f>
        <v>0</v>
      </c>
      <c r="L185" s="5"/>
    </row>
    <row r="186" spans="1:12" ht="63.75">
      <c r="A186" s="50">
        <v>2</v>
      </c>
      <c r="B186" s="51" t="s">
        <v>174</v>
      </c>
      <c r="C186" s="121"/>
      <c r="D186" s="24"/>
      <c r="E186" s="43" t="s">
        <v>28</v>
      </c>
      <c r="F186" s="52">
        <v>5</v>
      </c>
      <c r="G186" s="6"/>
      <c r="H186" s="18">
        <v>0.08</v>
      </c>
      <c r="I186" s="42">
        <f t="shared" si="55"/>
        <v>0</v>
      </c>
      <c r="J186" s="30">
        <f t="shared" si="56"/>
        <v>0</v>
      </c>
      <c r="K186" s="8">
        <f t="shared" si="57"/>
        <v>0</v>
      </c>
      <c r="L186" s="5"/>
    </row>
    <row r="187" spans="1:12" ht="165.75">
      <c r="A187" s="50">
        <v>3</v>
      </c>
      <c r="B187" s="51" t="s">
        <v>175</v>
      </c>
      <c r="C187" s="121"/>
      <c r="D187" s="24"/>
      <c r="E187" s="43" t="s">
        <v>28</v>
      </c>
      <c r="F187" s="5">
        <v>5</v>
      </c>
      <c r="G187" s="6"/>
      <c r="H187" s="18">
        <v>0.08</v>
      </c>
      <c r="I187" s="42">
        <f t="shared" si="55"/>
        <v>0</v>
      </c>
      <c r="J187" s="30">
        <f t="shared" si="56"/>
        <v>0</v>
      </c>
      <c r="K187" s="8">
        <f t="shared" si="57"/>
        <v>0</v>
      </c>
      <c r="L187" s="5"/>
    </row>
    <row r="188" spans="1:12" ht="114.75">
      <c r="A188" s="50">
        <v>4</v>
      </c>
      <c r="B188" s="51" t="s">
        <v>176</v>
      </c>
      <c r="C188" s="121"/>
      <c r="D188" s="24"/>
      <c r="E188" s="43" t="s">
        <v>28</v>
      </c>
      <c r="F188" s="5">
        <v>1</v>
      </c>
      <c r="G188" s="6"/>
      <c r="H188" s="18">
        <v>0.08</v>
      </c>
      <c r="I188" s="42">
        <f t="shared" si="55"/>
        <v>0</v>
      </c>
      <c r="J188" s="30">
        <f t="shared" si="56"/>
        <v>0</v>
      </c>
      <c r="K188" s="8">
        <f t="shared" si="57"/>
        <v>0</v>
      </c>
      <c r="L188" s="5"/>
    </row>
    <row r="189" spans="1:12" ht="38.25">
      <c r="A189" s="50">
        <v>5</v>
      </c>
      <c r="B189" s="51" t="s">
        <v>177</v>
      </c>
      <c r="C189" s="121"/>
      <c r="D189" s="24"/>
      <c r="E189" s="43" t="s">
        <v>15</v>
      </c>
      <c r="F189" s="5">
        <v>1</v>
      </c>
      <c r="G189" s="6"/>
      <c r="H189" s="18">
        <v>0.08</v>
      </c>
      <c r="I189" s="42">
        <f t="shared" si="55"/>
        <v>0</v>
      </c>
      <c r="J189" s="30">
        <f t="shared" si="56"/>
        <v>0</v>
      </c>
      <c r="K189" s="8">
        <f t="shared" si="57"/>
        <v>0</v>
      </c>
      <c r="L189" s="5"/>
    </row>
    <row r="190" spans="1:12" ht="25.5">
      <c r="A190" s="50">
        <v>6</v>
      </c>
      <c r="B190" s="51" t="s">
        <v>178</v>
      </c>
      <c r="C190" s="121"/>
      <c r="D190" s="24"/>
      <c r="E190" s="43" t="s">
        <v>28</v>
      </c>
      <c r="F190" s="5">
        <v>1</v>
      </c>
      <c r="G190" s="6"/>
      <c r="H190" s="18">
        <v>0.08</v>
      </c>
      <c r="I190" s="42">
        <f t="shared" si="55"/>
        <v>0</v>
      </c>
      <c r="J190" s="30">
        <f t="shared" si="56"/>
        <v>0</v>
      </c>
      <c r="K190" s="8">
        <f t="shared" si="57"/>
        <v>0</v>
      </c>
      <c r="L190" s="5"/>
    </row>
    <row r="191" spans="1:12">
      <c r="A191" s="4"/>
      <c r="B191" s="22"/>
      <c r="C191" s="121"/>
      <c r="D191" s="24"/>
      <c r="E191" s="43"/>
      <c r="F191" s="5"/>
      <c r="G191" s="6"/>
      <c r="H191" s="53"/>
      <c r="I191" s="54" t="s">
        <v>143</v>
      </c>
      <c r="J191" s="48">
        <f>SUM(J185:J190)</f>
        <v>0</v>
      </c>
      <c r="K191" s="48">
        <f>SUM(K185:K190)</f>
        <v>0</v>
      </c>
      <c r="L191" s="5"/>
    </row>
    <row r="192" spans="1:12">
      <c r="A192" s="78"/>
      <c r="B192" s="79" t="s">
        <v>195</v>
      </c>
      <c r="C192" s="116"/>
      <c r="D192" s="90"/>
      <c r="E192" s="81"/>
      <c r="F192" s="78"/>
      <c r="G192" s="91"/>
      <c r="H192" s="92"/>
      <c r="I192" s="84"/>
      <c r="J192" s="85"/>
      <c r="K192" s="85"/>
      <c r="L192" s="78"/>
    </row>
    <row r="193" spans="1:12" ht="88.5" customHeight="1">
      <c r="A193" s="4">
        <v>1</v>
      </c>
      <c r="B193" s="3" t="s">
        <v>179</v>
      </c>
      <c r="C193" s="97" t="s">
        <v>180</v>
      </c>
      <c r="D193" s="24"/>
      <c r="E193" s="43"/>
      <c r="F193" s="5">
        <v>5</v>
      </c>
      <c r="G193" s="6"/>
      <c r="H193" s="18">
        <v>0.08</v>
      </c>
      <c r="I193" s="42">
        <f t="shared" ref="I193:I194" si="58">G193*1.08</f>
        <v>0</v>
      </c>
      <c r="J193" s="30">
        <f t="shared" ref="J193:J194" si="59">F193*G193</f>
        <v>0</v>
      </c>
      <c r="K193" s="8">
        <f t="shared" ref="K193:K194" si="60">(J193*H193)+J193</f>
        <v>0</v>
      </c>
      <c r="L193" s="5"/>
    </row>
    <row r="194" spans="1:12" ht="76.5">
      <c r="A194" s="4">
        <v>2</v>
      </c>
      <c r="B194" s="3" t="s">
        <v>181</v>
      </c>
      <c r="C194" s="97" t="s">
        <v>180</v>
      </c>
      <c r="D194" s="24"/>
      <c r="E194" s="43"/>
      <c r="F194" s="5">
        <v>5</v>
      </c>
      <c r="G194" s="6"/>
      <c r="H194" s="18">
        <v>0.08</v>
      </c>
      <c r="I194" s="42">
        <f t="shared" si="58"/>
        <v>0</v>
      </c>
      <c r="J194" s="30">
        <f t="shared" si="59"/>
        <v>0</v>
      </c>
      <c r="K194" s="8">
        <f t="shared" si="60"/>
        <v>0</v>
      </c>
      <c r="L194" s="5"/>
    </row>
    <row r="195" spans="1:12">
      <c r="A195" s="78"/>
      <c r="B195" s="93"/>
      <c r="C195" s="116"/>
      <c r="D195" s="90"/>
      <c r="E195" s="81"/>
      <c r="F195" s="78"/>
      <c r="G195" s="91"/>
      <c r="H195" s="92"/>
      <c r="I195" s="87" t="s">
        <v>143</v>
      </c>
      <c r="J195" s="85">
        <f>SUM(J193:J194)</f>
        <v>0</v>
      </c>
      <c r="K195" s="85">
        <f>SUM(K193:K194)</f>
        <v>0</v>
      </c>
      <c r="L195" s="78"/>
    </row>
    <row r="196" spans="1:12" s="76" customFormat="1">
      <c r="A196" s="70"/>
      <c r="B196" s="71"/>
      <c r="C196" s="122"/>
      <c r="D196" s="72"/>
      <c r="E196" s="72"/>
      <c r="F196" s="73"/>
      <c r="G196" s="74"/>
      <c r="H196" s="70"/>
      <c r="I196" s="75"/>
      <c r="J196" s="74"/>
      <c r="K196" s="74"/>
      <c r="L196" s="73"/>
    </row>
    <row r="197" spans="1:12">
      <c r="A197" s="70"/>
      <c r="B197" s="71"/>
      <c r="C197" s="122"/>
      <c r="D197" s="72"/>
      <c r="E197" s="72"/>
      <c r="F197" s="73"/>
      <c r="G197" s="74"/>
      <c r="H197" s="135" t="s">
        <v>133</v>
      </c>
      <c r="I197" s="135"/>
      <c r="J197" s="77">
        <f>SUM(J195+J191+J183+J179+J175+J173+J160+J158+J151+J149+J145+J137+J133+J135+J121+J115+J109+J107+J105+J103+J99+J88+J65+J63+J32+J23+J7)</f>
        <v>0</v>
      </c>
      <c r="K197" s="77">
        <f>SUM(K195+K191+K183+K179+K175+K173+K160+K158+K151+K149+K145+K137+K133+K135+K121+K115+K109+K107+K105+K103+K99+K88+K65+K63+K32+K23+K7)</f>
        <v>0</v>
      </c>
      <c r="L197" s="73"/>
    </row>
    <row r="200" spans="1:12" ht="15">
      <c r="H200" s="125" t="s">
        <v>210</v>
      </c>
    </row>
    <row r="201" spans="1:12" ht="15">
      <c r="H201" s="125"/>
    </row>
  </sheetData>
  <mergeCells count="29">
    <mergeCell ref="C23:I23"/>
    <mergeCell ref="B33:L33"/>
    <mergeCell ref="K45:K47"/>
    <mergeCell ref="L45:L47"/>
    <mergeCell ref="G45:G47"/>
    <mergeCell ref="H45:H47"/>
    <mergeCell ref="I45:I47"/>
    <mergeCell ref="J45:J47"/>
    <mergeCell ref="A45:A47"/>
    <mergeCell ref="C45:C47"/>
    <mergeCell ref="D45:D47"/>
    <mergeCell ref="E45:E47"/>
    <mergeCell ref="F45:F47"/>
    <mergeCell ref="B161:L161"/>
    <mergeCell ref="B159:L159"/>
    <mergeCell ref="B138:L138"/>
    <mergeCell ref="B3:L3"/>
    <mergeCell ref="H197:I197"/>
    <mergeCell ref="B24:L24"/>
    <mergeCell ref="C136:L136"/>
    <mergeCell ref="C116:L116"/>
    <mergeCell ref="C133:I133"/>
    <mergeCell ref="C134:L134"/>
    <mergeCell ref="C115:I115"/>
    <mergeCell ref="C88:I88"/>
    <mergeCell ref="C99:I99"/>
    <mergeCell ref="C104:L104"/>
    <mergeCell ref="C106:L106"/>
    <mergeCell ref="K110:L110"/>
  </mergeCells>
  <pageMargins left="0.7" right="0.42317708333333331" top="1" bottom="0.75" header="0.40625" footer="0.3"/>
  <pageSetup paperSize="9" orientation="landscape" horizontalDpi="300" verticalDpi="300" r:id="rId1"/>
  <headerFooter>
    <oddHeader>&amp;LSprawa nr 61/2025&amp;CFORMULARZ CENOWY&amp;RZałącznik nr 2 do SWZ</oddHeader>
    <oddFooter>&amp;C&amp;"Arial,Normalny"&amp;8Strona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2025-06-04T11:22:36Z</cp:lastPrinted>
  <dcterms:created xsi:type="dcterms:W3CDTF">2025-06-04T09:54:12Z</dcterms:created>
  <dcterms:modified xsi:type="dcterms:W3CDTF">2025-07-09T10:15:15Z</dcterms:modified>
</cp:coreProperties>
</file>