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 activeTab="1"/>
  </bookViews>
  <sheets>
    <sheet name="2025 2026" sheetId="1" r:id="rId1"/>
    <sheet name="2026 2027" sheetId="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1" i="3"/>
  <c r="I70"/>
  <c r="I72" s="1"/>
  <c r="F47" l="1"/>
  <c r="I47" s="1"/>
  <c r="I72" i="1" l="1"/>
  <c r="I71"/>
  <c r="F48"/>
  <c r="I48" s="1"/>
  <c r="D36" i="3"/>
  <c r="D26"/>
  <c r="I73" i="1" l="1"/>
  <c r="D26"/>
  <c r="F25"/>
  <c r="I25" s="1"/>
  <c r="F24"/>
  <c r="I24" s="1"/>
  <c r="F23"/>
  <c r="I23" s="1"/>
  <c r="F66" i="3"/>
  <c r="I66" s="1"/>
  <c r="F65"/>
  <c r="I65" s="1"/>
  <c r="D64"/>
  <c r="A63"/>
  <c r="D61"/>
  <c r="F60"/>
  <c r="I60" s="1"/>
  <c r="F59"/>
  <c r="I59" s="1"/>
  <c r="A58"/>
  <c r="D56"/>
  <c r="F55"/>
  <c r="I55" s="1"/>
  <c r="F54"/>
  <c r="I54" s="1"/>
  <c r="A53"/>
  <c r="D51"/>
  <c r="F50"/>
  <c r="I50" s="1"/>
  <c r="F49"/>
  <c r="I49" s="1"/>
  <c r="F48"/>
  <c r="I48" s="1"/>
  <c r="A46"/>
  <c r="F39"/>
  <c r="I39" s="1"/>
  <c r="I40" s="1"/>
  <c r="A38"/>
  <c r="F35"/>
  <c r="I35" s="1"/>
  <c r="I36" s="1"/>
  <c r="A34"/>
  <c r="D32"/>
  <c r="F31"/>
  <c r="I31" s="1"/>
  <c r="F30"/>
  <c r="I30" s="1"/>
  <c r="F29"/>
  <c r="I29" s="1"/>
  <c r="A28"/>
  <c r="F25"/>
  <c r="I25" s="1"/>
  <c r="F24"/>
  <c r="I24" s="1"/>
  <c r="F23"/>
  <c r="I23" s="1"/>
  <c r="A22"/>
  <c r="F19"/>
  <c r="I19" s="1"/>
  <c r="I20" s="1"/>
  <c r="A18"/>
  <c r="D16"/>
  <c r="F15"/>
  <c r="I15" s="1"/>
  <c r="F14"/>
  <c r="I14" s="1"/>
  <c r="F13"/>
  <c r="I13" s="1"/>
  <c r="F12"/>
  <c r="I12" s="1"/>
  <c r="F11"/>
  <c r="I11" s="1"/>
  <c r="F10"/>
  <c r="I10" s="1"/>
  <c r="F9"/>
  <c r="I9" s="1"/>
  <c r="F8"/>
  <c r="I8" s="1"/>
  <c r="F7"/>
  <c r="I7" s="1"/>
  <c r="A6"/>
  <c r="I56" l="1"/>
  <c r="I61"/>
  <c r="F64"/>
  <c r="I64" s="1"/>
  <c r="I67" s="1"/>
  <c r="I26" i="1"/>
  <c r="I26" i="3"/>
  <c r="I16"/>
  <c r="I32"/>
  <c r="I51"/>
  <c r="F75" l="1"/>
  <c r="I75" s="1"/>
  <c r="F43"/>
  <c r="I43" s="1"/>
  <c r="F78" l="1"/>
  <c r="D32" i="1"/>
  <c r="F30"/>
  <c r="I30" s="1"/>
  <c r="F29"/>
  <c r="I29" s="1"/>
  <c r="F31"/>
  <c r="I31" s="1"/>
  <c r="I32" l="1"/>
  <c r="F51" l="1"/>
  <c r="I51" s="1"/>
  <c r="F12"/>
  <c r="I12" s="1"/>
  <c r="D16"/>
  <c r="D20" l="1"/>
  <c r="F15"/>
  <c r="I15" s="1"/>
  <c r="F8"/>
  <c r="I8" s="1"/>
  <c r="F10"/>
  <c r="I10" s="1"/>
  <c r="F11"/>
  <c r="I11" s="1"/>
  <c r="F13"/>
  <c r="I13" s="1"/>
  <c r="F14"/>
  <c r="I14" s="1"/>
  <c r="A64"/>
  <c r="F66"/>
  <c r="I66" s="1"/>
  <c r="F67"/>
  <c r="F65"/>
  <c r="I65" s="1"/>
  <c r="D62"/>
  <c r="A59"/>
  <c r="F56"/>
  <c r="I56" s="1"/>
  <c r="A54"/>
  <c r="F50"/>
  <c r="I50" s="1"/>
  <c r="F49"/>
  <c r="I49" s="1"/>
  <c r="A47"/>
  <c r="F39"/>
  <c r="I39" s="1"/>
  <c r="I40" s="1"/>
  <c r="F35"/>
  <c r="I35" s="1"/>
  <c r="I36" s="1"/>
  <c r="F19"/>
  <c r="I19" s="1"/>
  <c r="I20" s="1"/>
  <c r="F9"/>
  <c r="I9" s="1"/>
  <c r="A6"/>
  <c r="I52" l="1"/>
  <c r="F55"/>
  <c r="F7"/>
  <c r="I7" s="1"/>
  <c r="I16" s="1"/>
  <c r="F60"/>
  <c r="I60" s="1"/>
  <c r="I68"/>
  <c r="F61"/>
  <c r="I61" s="1"/>
  <c r="F43" l="1"/>
  <c r="I43" s="1"/>
  <c r="F57"/>
  <c r="I55"/>
  <c r="I57" s="1"/>
  <c r="F52"/>
  <c r="I62"/>
  <c r="F62"/>
  <c r="F76" l="1"/>
  <c r="I76"/>
  <c r="F79" s="1"/>
</calcChain>
</file>

<file path=xl/sharedStrings.xml><?xml version="1.0" encoding="utf-8"?>
<sst xmlns="http://schemas.openxmlformats.org/spreadsheetml/2006/main" count="176" uniqueCount="71">
  <si>
    <t>L.p.</t>
  </si>
  <si>
    <t>ZAKRES CZYNNOŚCI</t>
  </si>
  <si>
    <t>J.m.</t>
  </si>
  <si>
    <t>ILOŚĆ</t>
  </si>
  <si>
    <t>CENA JEDNOSTKOWA NETTO</t>
  </si>
  <si>
    <t>WARTOŚĆ NETTO</t>
  </si>
  <si>
    <t>PODATEK VAT [%]</t>
  </si>
  <si>
    <t>ILOŚĆ PRZEGLADÓW W ROKU</t>
  </si>
  <si>
    <t>WARTOŚĆ BRTTO [PLN]</t>
  </si>
  <si>
    <t>GAŚNICA PROSZKOWA GP-1X ABC</t>
  </si>
  <si>
    <t>GAŚNICA PROSZKOWA GP-2X ABC</t>
  </si>
  <si>
    <t>szt.</t>
  </si>
  <si>
    <t>GAŚNICA PROSZKOWA GP-4X ABC</t>
  </si>
  <si>
    <t>GAŚNICA PROSZKOWA GP-6X ABC</t>
  </si>
  <si>
    <t>GAŚNICA PIANOWA GWP 2X AF</t>
  </si>
  <si>
    <t>GAŚNICA SNIEGOWA GS-5X BC</t>
  </si>
  <si>
    <t>GAŚNICA SNIEGOWA GSE- 2X</t>
  </si>
  <si>
    <t>GASNICA PRZEWOŹNA AP50 X ABC</t>
  </si>
  <si>
    <t>RAZEM</t>
  </si>
  <si>
    <t>HYDRANT WEWNĘTRZNY Z PRĄDOWNICĄ</t>
  </si>
  <si>
    <r>
      <t xml:space="preserve">WEŻE HYDRANTOWE </t>
    </r>
    <r>
      <rPr>
        <sz val="11"/>
        <color theme="1"/>
        <rFont val="Czcionka tekstu podstawowego"/>
        <charset val="238"/>
      </rPr>
      <t>ᶲ 25</t>
    </r>
  </si>
  <si>
    <r>
      <t xml:space="preserve">WEŻE HYDRANTOWE </t>
    </r>
    <r>
      <rPr>
        <sz val="11"/>
        <color theme="1"/>
        <rFont val="Czcionka tekstu podstawowego"/>
        <charset val="238"/>
      </rPr>
      <t>ᶲ 52</t>
    </r>
  </si>
  <si>
    <r>
      <t xml:space="preserve">WEŻE HYDRANTOWE </t>
    </r>
    <r>
      <rPr>
        <sz val="11"/>
        <color theme="1"/>
        <rFont val="Czcionka tekstu podstawowego"/>
        <charset val="238"/>
      </rPr>
      <t>ᶲ 33</t>
    </r>
  </si>
  <si>
    <t>HYDRANT ZEWNĘTRZNY NADZIEMNY I PODZIEMNY</t>
  </si>
  <si>
    <t xml:space="preserve">ZAWÓR HYDRANTOWY </t>
  </si>
  <si>
    <t>KOSZT PRZEGLĄDÓW, PRÓB, POMIARÓW I BADAŃ 2025 r.</t>
  </si>
  <si>
    <t>poz.1-6</t>
  </si>
  <si>
    <t>KONSERWACJA GAŚNIC POSIADAJĄCYCH ZBIORNIKI NIE PODLEGAJĄCE POD UDT</t>
  </si>
  <si>
    <t>KONSERWACJA GAŚNIC POSIADAJĄCYCH ZBIORNIKI  PODLEGAJĄCE POD UDT</t>
  </si>
  <si>
    <t>GASNICA ŚNIEGOWA GS-5X BC</t>
  </si>
  <si>
    <t xml:space="preserve">GASNICA ŚNIEGOWA GSE-2X </t>
  </si>
  <si>
    <t>KOSZT ROCZNEGO PRZEGLĄDU</t>
  </si>
  <si>
    <t>WYKONANIE DOZORU TECHNICZNEGO ZBIORNIKÓW (UDT)</t>
  </si>
  <si>
    <t>WYKONANIE BADANIA CIŚNIENIOWEGO WĘŻY HYDRANTOWYCH</t>
  </si>
  <si>
    <t xml:space="preserve">RAZEM </t>
  </si>
  <si>
    <t>OGÓŁEM KONSERWACJA PODSTAWOWAI ROZSZERZONA</t>
  </si>
  <si>
    <t>KONSERWACJA PODSTAWOWA 2025/2026 r .</t>
  </si>
  <si>
    <t xml:space="preserve"> VAT [%]</t>
  </si>
  <si>
    <t>POMIAR PIONÓW NAWODNIONYCH  W BUD.NR 3</t>
  </si>
  <si>
    <t xml:space="preserve">BADANIE CIŚNIENIA I WYDAJNOŚCI HYDRANTÓW WEWNĘTRZNYCH </t>
  </si>
  <si>
    <t xml:space="preserve">BADANIE CIŚNIENIA I WYDAJNOŚCI HYDRANTÓW ZEWNĘTRZNYCH </t>
  </si>
  <si>
    <t xml:space="preserve">PRZEGLĄD OKRESOWY GAŚNIC </t>
  </si>
  <si>
    <t>GAŚNICA GWM-6x AF/MP</t>
  </si>
  <si>
    <t>KONSERWACJA ROZSZERZONA 2025/2026 r .</t>
  </si>
  <si>
    <t>GAŚNICA ŚNIEGOWA GS-5X BC</t>
  </si>
  <si>
    <t xml:space="preserve">GAŚNICA ŚNIEGOWA GSE-2X </t>
  </si>
  <si>
    <t>OGÓŁEM KONSERWACJA PODSTAWOWA I ROZSZERZONA</t>
  </si>
  <si>
    <t>WYMIANA GAŚNIC PROSZKOWYCH GP-6X ABC</t>
  </si>
  <si>
    <t xml:space="preserve">PRZEGLĄD OKRESOWY SZAFEK HYDRANTOWYCH WEWNĘTRZNYCH </t>
  </si>
  <si>
    <t>KONSERWACJA PODSTAWOWA 2026/2027 r .</t>
  </si>
  <si>
    <t xml:space="preserve">PRZEGLĄD OKRESOWY WĘŻY STANOWIĄCYCH WYPOSAŻENIE  HYDRANTOWYCH WEWNĘTRZNYCH </t>
  </si>
  <si>
    <t>BADANIE CIŚNIENIA I WYDAJNOŚCI HYDRANTÓW WEWNĘTRZNYCH</t>
  </si>
  <si>
    <t>KONSERWACJA ROZSZERZONA 2026/2027 r .</t>
  </si>
  <si>
    <t xml:space="preserve">PRZEGLĄD OKRESOWY WĘŻY STANOWIĄCYCH WYPOSAŻENIE SZAFEK HYDRANTOWYCH WEWNĘTRZNYCH </t>
  </si>
  <si>
    <t>POMIAR PIONÓW NAWODNIONYCH I NIE NAWODNIONYCH  W BUD.NR 3</t>
  </si>
  <si>
    <t>STRONA LEWA</t>
  </si>
  <si>
    <t>STRONA PRAWA</t>
  </si>
  <si>
    <t>poz.7-11</t>
  </si>
  <si>
    <t>WARTOŚĆ NETTO [PLN]</t>
  </si>
  <si>
    <t>KOSZT PRZEGLĄDÓW, PRÓB, POMIARÓW I BADAŃ 2025/2026 r.</t>
  </si>
  <si>
    <t>PRZEGLĄD OKRESOWY GAŚNIC</t>
  </si>
  <si>
    <t>WYMIANA GAŚNIC PROSZKOWYCH GP-4X ABC</t>
  </si>
  <si>
    <t>WYMIANA GAŚNIC PROSZKOWYCH GP-1X ABC</t>
  </si>
  <si>
    <t>WYMIANA GAŚNIC PROSZKOWYCH  GP-6X ABC</t>
  </si>
  <si>
    <t>WYKONANIE BADANIA JEDNOCZEŚNIE WYDAJNOŚCI 4 HYDRANTÓW WEWNĘTRZNYCH w BUD Nr3  VII P</t>
  </si>
  <si>
    <t>WARTOŚĆ BRUTTO [PLN]</t>
  </si>
  <si>
    <t>KOSZT BADAŃ I WYKONANIE DOZORU TECHNICZNEGO 2025 r.</t>
  </si>
  <si>
    <t>TABELA NR 1</t>
  </si>
  <si>
    <t>TABELA NR 2</t>
  </si>
  <si>
    <t>Sprawa 131/2025                  FORMULARZ CENOWY                                    załącznik nr 2 do SWZ/załącznik nr 1 do umowy</t>
  </si>
  <si>
    <t>Sprawa 131/2025                  FORMULARZ CENOWY                                        załącznik nr 2 do SWZ/załącznik nr 1 do umowy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</si>
</sst>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12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2" fontId="3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/>
    <xf numFmtId="9" fontId="0" fillId="0" borderId="10" xfId="0" applyNumberFormat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0" xfId="0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2" fontId="5" fillId="0" borderId="0" xfId="0" applyNumberFormat="1" applyFont="1"/>
    <xf numFmtId="0" fontId="3" fillId="0" borderId="0" xfId="0" applyFont="1"/>
    <xf numFmtId="2" fontId="0" fillId="0" borderId="1" xfId="0" applyNumberFormat="1" applyBorder="1" applyAlignment="1">
      <alignment horizontal="right"/>
    </xf>
    <xf numFmtId="2" fontId="3" fillId="0" borderId="1" xfId="0" applyNumberFormat="1" applyFont="1" applyBorder="1" applyAlignment="1">
      <alignment horizontal="right"/>
    </xf>
    <xf numFmtId="9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center"/>
    </xf>
    <xf numFmtId="9" fontId="0" fillId="0" borderId="10" xfId="0" applyNumberFormat="1" applyBorder="1" applyAlignment="1">
      <alignment horizontal="right" vertical="center"/>
    </xf>
    <xf numFmtId="0" fontId="1" fillId="0" borderId="1" xfId="0" applyFont="1" applyBorder="1"/>
    <xf numFmtId="0" fontId="0" fillId="0" borderId="0" xfId="0" applyAlignment="1">
      <alignment horizontal="right"/>
    </xf>
    <xf numFmtId="2" fontId="3" fillId="0" borderId="0" xfId="0" applyNumberFormat="1" applyFont="1" applyAlignment="1">
      <alignment horizontal="right"/>
    </xf>
    <xf numFmtId="0" fontId="4" fillId="0" borderId="1" xfId="0" applyFont="1" applyBorder="1"/>
    <xf numFmtId="0" fontId="6" fillId="0" borderId="1" xfId="0" applyFont="1" applyBorder="1" applyAlignment="1">
      <alignment horizontal="right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horizontal="left"/>
    </xf>
    <xf numFmtId="0" fontId="0" fillId="0" borderId="29" xfId="0" applyBorder="1"/>
    <xf numFmtId="0" fontId="3" fillId="0" borderId="33" xfId="0" applyFont="1" applyBorder="1"/>
    <xf numFmtId="0" fontId="0" fillId="0" borderId="31" xfId="0" applyBorder="1" applyAlignment="1">
      <alignment horizontal="right"/>
    </xf>
    <xf numFmtId="0" fontId="0" fillId="0" borderId="33" xfId="0" applyBorder="1"/>
    <xf numFmtId="0" fontId="0" fillId="0" borderId="35" xfId="0" applyBorder="1"/>
    <xf numFmtId="0" fontId="5" fillId="0" borderId="36" xfId="0" applyFont="1" applyBorder="1" applyAlignment="1">
      <alignment horizontal="right"/>
    </xf>
    <xf numFmtId="2" fontId="0" fillId="0" borderId="31" xfId="0" applyNumberFormat="1" applyBorder="1" applyAlignment="1">
      <alignment horizontal="right" vertical="center"/>
    </xf>
    <xf numFmtId="2" fontId="5" fillId="0" borderId="31" xfId="0" applyNumberFormat="1" applyFont="1" applyBorder="1" applyAlignment="1">
      <alignment horizontal="right" vertical="center"/>
    </xf>
    <xf numFmtId="0" fontId="0" fillId="0" borderId="36" xfId="0" applyBorder="1"/>
    <xf numFmtId="0" fontId="3" fillId="0" borderId="35" xfId="0" applyFont="1" applyBorder="1"/>
    <xf numFmtId="2" fontId="3" fillId="0" borderId="36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36" xfId="0" applyFont="1" applyBorder="1" applyAlignment="1">
      <alignment horizontal="left"/>
    </xf>
    <xf numFmtId="0" fontId="0" fillId="0" borderId="31" xfId="0" applyBorder="1"/>
    <xf numFmtId="2" fontId="5" fillId="0" borderId="36" xfId="0" applyNumberFormat="1" applyFont="1" applyBorder="1" applyAlignment="1">
      <alignment horizontal="right" vertical="center"/>
    </xf>
    <xf numFmtId="0" fontId="0" fillId="0" borderId="33" xfId="0" applyBorder="1" applyAlignment="1">
      <alignment horizontal="center"/>
    </xf>
    <xf numFmtId="2" fontId="5" fillId="0" borderId="36" xfId="0" applyNumberFormat="1" applyFont="1" applyBorder="1"/>
    <xf numFmtId="0" fontId="0" fillId="0" borderId="12" xfId="0" applyBorder="1"/>
    <xf numFmtId="0" fontId="0" fillId="0" borderId="21" xfId="0" applyBorder="1"/>
    <xf numFmtId="0" fontId="0" fillId="0" borderId="28" xfId="0" applyBorder="1"/>
    <xf numFmtId="0" fontId="5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/>
    </xf>
    <xf numFmtId="164" fontId="0" fillId="0" borderId="31" xfId="0" applyNumberFormat="1" applyBorder="1" applyAlignment="1">
      <alignment horizontal="right" vertical="center"/>
    </xf>
    <xf numFmtId="1" fontId="0" fillId="0" borderId="31" xfId="0" applyNumberFormat="1" applyBorder="1" applyAlignment="1">
      <alignment horizontal="right" vertical="center"/>
    </xf>
    <xf numFmtId="164" fontId="5" fillId="0" borderId="31" xfId="0" applyNumberFormat="1" applyFont="1" applyBorder="1" applyAlignment="1">
      <alignment horizontal="right" vertical="center"/>
    </xf>
    <xf numFmtId="1" fontId="5" fillId="0" borderId="31" xfId="0" applyNumberFormat="1" applyFont="1" applyBorder="1" applyAlignment="1">
      <alignment horizontal="right" vertical="center"/>
    </xf>
    <xf numFmtId="1" fontId="0" fillId="0" borderId="31" xfId="0" applyNumberFormat="1" applyBorder="1"/>
    <xf numFmtId="164" fontId="0" fillId="0" borderId="31" xfId="0" applyNumberFormat="1" applyBorder="1" applyAlignment="1">
      <alignment horizontal="right"/>
    </xf>
    <xf numFmtId="164" fontId="5" fillId="0" borderId="3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164" fontId="0" fillId="0" borderId="1" xfId="0" applyNumberFormat="1" applyBorder="1"/>
    <xf numFmtId="164" fontId="5" fillId="0" borderId="14" xfId="0" applyNumberFormat="1" applyFont="1" applyBorder="1" applyAlignment="1">
      <alignment horizontal="right" vertical="center"/>
    </xf>
    <xf numFmtId="164" fontId="5" fillId="0" borderId="16" xfId="0" applyNumberFormat="1" applyFont="1" applyBorder="1" applyAlignment="1">
      <alignment horizontal="right" vertical="center"/>
    </xf>
    <xf numFmtId="164" fontId="5" fillId="0" borderId="0" xfId="0" applyNumberFormat="1" applyFont="1"/>
    <xf numFmtId="164" fontId="5" fillId="0" borderId="13" xfId="0" applyNumberFormat="1" applyFont="1" applyBorder="1" applyAlignment="1">
      <alignment horizontal="right" vertical="center"/>
    </xf>
    <xf numFmtId="164" fontId="6" fillId="0" borderId="31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0" fontId="0" fillId="0" borderId="4" xfId="0" applyBorder="1"/>
    <xf numFmtId="0" fontId="4" fillId="0" borderId="6" xfId="0" applyFont="1" applyBorder="1"/>
    <xf numFmtId="0" fontId="6" fillId="0" borderId="5" xfId="0" applyFont="1" applyBorder="1" applyAlignment="1">
      <alignment horizontal="right"/>
    </xf>
    <xf numFmtId="0" fontId="3" fillId="0" borderId="7" xfId="0" applyFont="1" applyBorder="1"/>
    <xf numFmtId="164" fontId="5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3" fillId="0" borderId="21" xfId="0" applyFont="1" applyBorder="1" applyAlignment="1">
      <alignment horizontal="center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9" fontId="0" fillId="0" borderId="2" xfId="0" applyNumberFormat="1" applyBorder="1" applyAlignment="1">
      <alignment horizontal="right" vertical="center"/>
    </xf>
    <xf numFmtId="9" fontId="0" fillId="0" borderId="7" xfId="0" applyNumberFormat="1" applyBorder="1" applyAlignment="1">
      <alignment horizontal="right" vertical="center"/>
    </xf>
    <xf numFmtId="9" fontId="0" fillId="0" borderId="3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80"/>
  <sheetViews>
    <sheetView workbookViewId="0">
      <selection activeCell="B1" sqref="B1:I1"/>
    </sheetView>
  </sheetViews>
  <sheetFormatPr defaultRowHeight="14.25"/>
  <cols>
    <col min="1" max="1" width="6.5" customWidth="1"/>
    <col min="2" max="2" width="45.5" customWidth="1"/>
    <col min="3" max="3" width="4.375" customWidth="1"/>
    <col min="4" max="4" width="6.125" customWidth="1"/>
    <col min="5" max="5" width="12.125" customWidth="1"/>
    <col min="6" max="6" width="10" customWidth="1"/>
    <col min="7" max="7" width="9.5" customWidth="1"/>
    <col min="8" max="8" width="14.25" customWidth="1"/>
    <col min="9" max="9" width="11.125" customWidth="1"/>
    <col min="16" max="16" width="33.75" customWidth="1"/>
  </cols>
  <sheetData>
    <row r="1" spans="1:9">
      <c r="B1" s="90" t="s">
        <v>69</v>
      </c>
      <c r="C1" s="90"/>
      <c r="D1" s="90"/>
      <c r="E1" s="90"/>
      <c r="F1" s="90"/>
      <c r="G1" s="90"/>
      <c r="H1" s="90"/>
      <c r="I1" s="90"/>
    </row>
    <row r="2" spans="1:9" ht="24.95" customHeight="1" thickBot="1">
      <c r="B2" s="91" t="s">
        <v>67</v>
      </c>
      <c r="C2" s="91"/>
      <c r="D2" s="91"/>
      <c r="E2" s="91"/>
      <c r="F2" s="91"/>
      <c r="G2" s="91"/>
      <c r="H2" s="91"/>
      <c r="I2" s="91"/>
    </row>
    <row r="3" spans="1:9" ht="18" customHeight="1">
      <c r="A3" s="41"/>
      <c r="B3" s="92" t="s">
        <v>36</v>
      </c>
      <c r="C3" s="92"/>
      <c r="D3" s="92"/>
      <c r="E3" s="92"/>
      <c r="F3" s="92"/>
      <c r="G3" s="92"/>
      <c r="H3" s="92"/>
      <c r="I3" s="93"/>
    </row>
    <row r="4" spans="1:9" ht="15">
      <c r="A4" s="108" t="s">
        <v>0</v>
      </c>
      <c r="B4" s="102" t="s">
        <v>1</v>
      </c>
      <c r="C4" s="110" t="s">
        <v>2</v>
      </c>
      <c r="D4" s="110" t="s">
        <v>3</v>
      </c>
      <c r="E4" s="136" t="s">
        <v>31</v>
      </c>
      <c r="F4" s="136"/>
      <c r="G4" s="136"/>
      <c r="H4" s="136"/>
      <c r="I4" s="137"/>
    </row>
    <row r="5" spans="1:9" ht="36">
      <c r="A5" s="109"/>
      <c r="B5" s="104"/>
      <c r="C5" s="111"/>
      <c r="D5" s="111"/>
      <c r="E5" s="63" t="s">
        <v>4</v>
      </c>
      <c r="F5" s="63" t="s">
        <v>58</v>
      </c>
      <c r="G5" s="64" t="s">
        <v>37</v>
      </c>
      <c r="H5" s="63" t="s">
        <v>7</v>
      </c>
      <c r="I5" s="65" t="s">
        <v>8</v>
      </c>
    </row>
    <row r="6" spans="1:9" ht="25.5" customHeight="1">
      <c r="A6" s="42">
        <f>1</f>
        <v>1</v>
      </c>
      <c r="B6" s="96" t="s">
        <v>41</v>
      </c>
      <c r="C6" s="97"/>
      <c r="D6" s="97"/>
      <c r="E6" s="97"/>
      <c r="F6" s="97"/>
      <c r="G6" s="97"/>
      <c r="H6" s="97"/>
      <c r="I6" s="98"/>
    </row>
    <row r="7" spans="1:9" ht="15" customHeight="1">
      <c r="A7" s="42"/>
      <c r="B7" s="1" t="s">
        <v>9</v>
      </c>
      <c r="C7" s="102" t="s">
        <v>11</v>
      </c>
      <c r="D7" s="35">
        <v>18</v>
      </c>
      <c r="E7" s="36"/>
      <c r="F7" s="27">
        <f t="shared" ref="F7:F15" si="0">D7*E7</f>
        <v>0</v>
      </c>
      <c r="G7" s="99">
        <v>0.23</v>
      </c>
      <c r="H7" s="105">
        <v>1</v>
      </c>
      <c r="I7" s="72">
        <f t="shared" ref="I7:I15" si="1">F7*0.23+F7</f>
        <v>0</v>
      </c>
    </row>
    <row r="8" spans="1:9" ht="15" customHeight="1">
      <c r="A8" s="44"/>
      <c r="B8" s="1" t="s">
        <v>10</v>
      </c>
      <c r="C8" s="103"/>
      <c r="D8" s="35">
        <v>46</v>
      </c>
      <c r="E8" s="36"/>
      <c r="F8" s="27">
        <f t="shared" si="0"/>
        <v>0</v>
      </c>
      <c r="G8" s="100"/>
      <c r="H8" s="106"/>
      <c r="I8" s="72">
        <f t="shared" si="1"/>
        <v>0</v>
      </c>
    </row>
    <row r="9" spans="1:9">
      <c r="A9" s="44"/>
      <c r="B9" s="1" t="s">
        <v>12</v>
      </c>
      <c r="C9" s="103"/>
      <c r="D9" s="35">
        <v>119</v>
      </c>
      <c r="E9" s="36"/>
      <c r="F9" s="27">
        <f t="shared" si="0"/>
        <v>0</v>
      </c>
      <c r="G9" s="100"/>
      <c r="H9" s="106"/>
      <c r="I9" s="72">
        <f t="shared" si="1"/>
        <v>0</v>
      </c>
    </row>
    <row r="10" spans="1:9">
      <c r="A10" s="44"/>
      <c r="B10" s="1" t="s">
        <v>13</v>
      </c>
      <c r="C10" s="103"/>
      <c r="D10" s="35">
        <v>262</v>
      </c>
      <c r="E10" s="36"/>
      <c r="F10" s="27">
        <f t="shared" si="0"/>
        <v>0</v>
      </c>
      <c r="G10" s="100"/>
      <c r="H10" s="106"/>
      <c r="I10" s="72">
        <f t="shared" si="1"/>
        <v>0</v>
      </c>
    </row>
    <row r="11" spans="1:9">
      <c r="A11" s="44"/>
      <c r="B11" s="1" t="s">
        <v>14</v>
      </c>
      <c r="C11" s="103"/>
      <c r="D11" s="35">
        <v>2</v>
      </c>
      <c r="E11" s="36"/>
      <c r="F11" s="27">
        <f t="shared" si="0"/>
        <v>0</v>
      </c>
      <c r="G11" s="100"/>
      <c r="H11" s="106"/>
      <c r="I11" s="72">
        <f t="shared" si="1"/>
        <v>0</v>
      </c>
    </row>
    <row r="12" spans="1:9">
      <c r="A12" s="44"/>
      <c r="B12" s="1" t="s">
        <v>42</v>
      </c>
      <c r="C12" s="103"/>
      <c r="D12" s="35">
        <v>2</v>
      </c>
      <c r="E12" s="36"/>
      <c r="F12" s="27">
        <f t="shared" si="0"/>
        <v>0</v>
      </c>
      <c r="G12" s="100"/>
      <c r="H12" s="106"/>
      <c r="I12" s="72">
        <f t="shared" si="1"/>
        <v>0</v>
      </c>
    </row>
    <row r="13" spans="1:9">
      <c r="A13" s="44"/>
      <c r="B13" s="1" t="s">
        <v>15</v>
      </c>
      <c r="C13" s="103"/>
      <c r="D13" s="35">
        <v>20</v>
      </c>
      <c r="E13" s="36"/>
      <c r="F13" s="27">
        <f t="shared" si="0"/>
        <v>0</v>
      </c>
      <c r="G13" s="100"/>
      <c r="H13" s="106"/>
      <c r="I13" s="43">
        <f t="shared" si="1"/>
        <v>0</v>
      </c>
    </row>
    <row r="14" spans="1:9">
      <c r="A14" s="44"/>
      <c r="B14" s="1" t="s">
        <v>16</v>
      </c>
      <c r="C14" s="103"/>
      <c r="D14" s="35">
        <v>39</v>
      </c>
      <c r="E14" s="36"/>
      <c r="F14" s="27">
        <f t="shared" si="0"/>
        <v>0</v>
      </c>
      <c r="G14" s="100"/>
      <c r="H14" s="106"/>
      <c r="I14" s="72">
        <f t="shared" si="1"/>
        <v>0</v>
      </c>
    </row>
    <row r="15" spans="1:9">
      <c r="A15" s="44"/>
      <c r="B15" s="1" t="s">
        <v>17</v>
      </c>
      <c r="C15" s="104"/>
      <c r="D15" s="35">
        <v>1</v>
      </c>
      <c r="E15" s="36"/>
      <c r="F15" s="27">
        <f t="shared" si="0"/>
        <v>0</v>
      </c>
      <c r="G15" s="101"/>
      <c r="H15" s="107"/>
      <c r="I15" s="72">
        <f t="shared" si="1"/>
        <v>0</v>
      </c>
    </row>
    <row r="16" spans="1:9" ht="15">
      <c r="A16" s="44"/>
      <c r="B16" s="9" t="s">
        <v>18</v>
      </c>
      <c r="C16" s="6"/>
      <c r="D16" s="35">
        <f>SUM(D7:D15)</f>
        <v>509</v>
      </c>
      <c r="E16" s="8"/>
      <c r="F16" s="28"/>
      <c r="G16" s="8"/>
      <c r="H16" s="8"/>
      <c r="I16" s="73">
        <f>SUM(I7:I15)</f>
        <v>0</v>
      </c>
    </row>
    <row r="17" spans="1:9" ht="15">
      <c r="A17" s="45"/>
      <c r="B17" s="14"/>
      <c r="C17" s="15"/>
      <c r="D17" s="26"/>
      <c r="E17" s="33"/>
      <c r="F17" s="34"/>
      <c r="G17" s="33"/>
      <c r="H17" s="33"/>
      <c r="I17" s="46"/>
    </row>
    <row r="18" spans="1:9" ht="15">
      <c r="A18" s="42">
        <v>2</v>
      </c>
      <c r="B18" s="96" t="s">
        <v>48</v>
      </c>
      <c r="C18" s="97"/>
      <c r="D18" s="97"/>
      <c r="E18" s="97"/>
      <c r="F18" s="97"/>
      <c r="G18" s="97"/>
      <c r="H18" s="97"/>
      <c r="I18" s="98"/>
    </row>
    <row r="19" spans="1:9" ht="15">
      <c r="A19" s="44"/>
      <c r="B19" s="32" t="s">
        <v>19</v>
      </c>
      <c r="C19" s="6" t="s">
        <v>11</v>
      </c>
      <c r="D19" s="1">
        <v>195</v>
      </c>
      <c r="E19" s="17"/>
      <c r="F19" s="12">
        <f>D19*E19</f>
        <v>0</v>
      </c>
      <c r="G19" s="29">
        <v>0.23</v>
      </c>
      <c r="H19" s="17">
        <v>1</v>
      </c>
      <c r="I19" s="67">
        <f>F19*G19+F19</f>
        <v>0</v>
      </c>
    </row>
    <row r="20" spans="1:9" ht="15">
      <c r="A20" s="44"/>
      <c r="B20" s="9" t="s">
        <v>18</v>
      </c>
      <c r="C20" s="6"/>
      <c r="D20" s="1">
        <f>D19</f>
        <v>195</v>
      </c>
      <c r="E20" s="6"/>
      <c r="F20" s="6"/>
      <c r="G20" s="6"/>
      <c r="H20" s="6"/>
      <c r="I20" s="69">
        <f>I19</f>
        <v>0</v>
      </c>
    </row>
    <row r="21" spans="1:9">
      <c r="A21" s="45"/>
      <c r="I21" s="49"/>
    </row>
    <row r="22" spans="1:9" ht="15">
      <c r="A22" s="42">
        <v>3</v>
      </c>
      <c r="B22" s="96" t="s">
        <v>53</v>
      </c>
      <c r="C22" s="97"/>
      <c r="D22" s="97"/>
      <c r="E22" s="97"/>
      <c r="F22" s="97"/>
      <c r="G22" s="97"/>
      <c r="H22" s="97"/>
      <c r="I22" s="98"/>
    </row>
    <row r="23" spans="1:9" ht="15">
      <c r="A23" s="50"/>
      <c r="B23" s="1" t="s">
        <v>20</v>
      </c>
      <c r="C23" s="102" t="s">
        <v>11</v>
      </c>
      <c r="D23" s="1">
        <v>120</v>
      </c>
      <c r="E23" s="17"/>
      <c r="F23" s="23">
        <f>D23*E23</f>
        <v>0</v>
      </c>
      <c r="G23" s="99">
        <v>0.23</v>
      </c>
      <c r="H23" s="105">
        <v>1</v>
      </c>
      <c r="I23" s="67">
        <f>F23*0.23+F23</f>
        <v>0</v>
      </c>
    </row>
    <row r="24" spans="1:9" ht="15">
      <c r="A24" s="50"/>
      <c r="B24" s="1" t="s">
        <v>21</v>
      </c>
      <c r="C24" s="103"/>
      <c r="D24" s="1">
        <v>49</v>
      </c>
      <c r="E24" s="17"/>
      <c r="F24" s="23">
        <f>D24*E24</f>
        <v>0</v>
      </c>
      <c r="G24" s="100"/>
      <c r="H24" s="106"/>
      <c r="I24" s="67">
        <f>F24*0.23+F24</f>
        <v>0</v>
      </c>
    </row>
    <row r="25" spans="1:9" ht="15">
      <c r="A25" s="50"/>
      <c r="B25" s="1" t="s">
        <v>22</v>
      </c>
      <c r="C25" s="104"/>
      <c r="D25" s="35">
        <v>26</v>
      </c>
      <c r="E25" s="17"/>
      <c r="F25" s="23">
        <f>D25*E25</f>
        <v>0</v>
      </c>
      <c r="G25" s="101"/>
      <c r="H25" s="107"/>
      <c r="I25" s="67">
        <f>F25*0.23+F25</f>
        <v>0</v>
      </c>
    </row>
    <row r="26" spans="1:9" ht="15">
      <c r="A26" s="50"/>
      <c r="B26" s="9" t="s">
        <v>18</v>
      </c>
      <c r="C26" s="6"/>
      <c r="D26" s="1">
        <f>SUM(D23:D25)</f>
        <v>195</v>
      </c>
      <c r="E26" s="17"/>
      <c r="F26" s="17"/>
      <c r="G26" s="17"/>
      <c r="H26" s="17"/>
      <c r="I26" s="69">
        <f>SUM(I23:I25)</f>
        <v>0</v>
      </c>
    </row>
    <row r="27" spans="1:9" ht="15">
      <c r="A27" s="45"/>
      <c r="B27" s="14"/>
      <c r="C27" s="15"/>
      <c r="E27" s="15"/>
      <c r="F27" s="15"/>
      <c r="G27" s="15"/>
      <c r="H27" s="15"/>
      <c r="I27" s="51"/>
    </row>
    <row r="28" spans="1:9" ht="15">
      <c r="A28" s="42">
        <v>4</v>
      </c>
      <c r="B28" s="96" t="s">
        <v>39</v>
      </c>
      <c r="C28" s="97"/>
      <c r="D28" s="97"/>
      <c r="E28" s="97"/>
      <c r="F28" s="97"/>
      <c r="G28" s="97"/>
      <c r="H28" s="97"/>
      <c r="I28" s="98"/>
    </row>
    <row r="29" spans="1:9" ht="15">
      <c r="A29" s="42"/>
      <c r="B29" s="1" t="s">
        <v>20</v>
      </c>
      <c r="C29" s="102" t="s">
        <v>11</v>
      </c>
      <c r="D29" s="1">
        <v>120</v>
      </c>
      <c r="E29" s="17"/>
      <c r="F29" s="23">
        <f>D29*E29</f>
        <v>0</v>
      </c>
      <c r="G29" s="99">
        <v>0.23</v>
      </c>
      <c r="H29" s="105">
        <v>1</v>
      </c>
      <c r="I29" s="47">
        <f>F29*0.23+F29</f>
        <v>0</v>
      </c>
    </row>
    <row r="30" spans="1:9" ht="15">
      <c r="A30" s="42"/>
      <c r="B30" s="1" t="s">
        <v>21</v>
      </c>
      <c r="C30" s="103"/>
      <c r="D30" s="1">
        <v>49</v>
      </c>
      <c r="E30" s="17"/>
      <c r="F30" s="23">
        <f>D30*E30</f>
        <v>0</v>
      </c>
      <c r="G30" s="100"/>
      <c r="H30" s="106"/>
      <c r="I30" s="67">
        <f>F30*0.23+F30</f>
        <v>0</v>
      </c>
    </row>
    <row r="31" spans="1:9" ht="15">
      <c r="A31" s="42"/>
      <c r="B31" s="1" t="s">
        <v>22</v>
      </c>
      <c r="C31" s="104"/>
      <c r="D31" s="35">
        <v>26</v>
      </c>
      <c r="E31" s="17"/>
      <c r="F31" s="23">
        <f>D31*E31</f>
        <v>0</v>
      </c>
      <c r="G31" s="101"/>
      <c r="H31" s="107"/>
      <c r="I31" s="67">
        <f>F31*0.23+F31</f>
        <v>0</v>
      </c>
    </row>
    <row r="32" spans="1:9" ht="15">
      <c r="A32" s="44"/>
      <c r="B32" s="9" t="s">
        <v>18</v>
      </c>
      <c r="C32" s="6"/>
      <c r="D32" s="1">
        <f>SUM(D29:D31)</f>
        <v>195</v>
      </c>
      <c r="E32" s="17"/>
      <c r="F32" s="17"/>
      <c r="G32" s="17"/>
      <c r="H32" s="17"/>
      <c r="I32" s="69">
        <f>SUM(I29:I31)</f>
        <v>0</v>
      </c>
    </row>
    <row r="33" spans="1:13">
      <c r="A33" s="45"/>
      <c r="I33" s="49"/>
    </row>
    <row r="34" spans="1:13" ht="15">
      <c r="A34" s="42">
        <v>5</v>
      </c>
      <c r="B34" s="96" t="s">
        <v>40</v>
      </c>
      <c r="C34" s="97"/>
      <c r="D34" s="97"/>
      <c r="E34" s="97"/>
      <c r="F34" s="97"/>
      <c r="G34" s="97"/>
      <c r="H34" s="97"/>
      <c r="I34" s="98"/>
    </row>
    <row r="35" spans="1:13" ht="28.5">
      <c r="A35" s="44"/>
      <c r="B35" s="3" t="s">
        <v>23</v>
      </c>
      <c r="C35" s="6" t="s">
        <v>11</v>
      </c>
      <c r="D35" s="17">
        <v>14</v>
      </c>
      <c r="E35" s="17"/>
      <c r="F35" s="23">
        <f>D35*E35</f>
        <v>0</v>
      </c>
      <c r="G35" s="29">
        <v>0.23</v>
      </c>
      <c r="H35" s="17">
        <v>1</v>
      </c>
      <c r="I35" s="67">
        <f>F35*G35+F35</f>
        <v>0</v>
      </c>
    </row>
    <row r="36" spans="1:13" ht="15">
      <c r="A36" s="44"/>
      <c r="B36" s="9" t="s">
        <v>18</v>
      </c>
      <c r="C36" s="6"/>
      <c r="D36" s="17">
        <v>14</v>
      </c>
      <c r="E36" s="6"/>
      <c r="F36" s="6"/>
      <c r="G36" s="6"/>
      <c r="H36" s="6"/>
      <c r="I36" s="69">
        <f>I35</f>
        <v>0</v>
      </c>
    </row>
    <row r="37" spans="1:13">
      <c r="A37" s="45"/>
      <c r="I37" s="49"/>
    </row>
    <row r="38" spans="1:13" ht="15">
      <c r="A38" s="42">
        <v>6</v>
      </c>
      <c r="B38" s="96" t="s">
        <v>38</v>
      </c>
      <c r="C38" s="97"/>
      <c r="D38" s="97"/>
      <c r="E38" s="97"/>
      <c r="F38" s="97"/>
      <c r="G38" s="97"/>
      <c r="H38" s="97"/>
      <c r="I38" s="98"/>
    </row>
    <row r="39" spans="1:13">
      <c r="A39" s="52"/>
      <c r="B39" s="1" t="s">
        <v>24</v>
      </c>
      <c r="C39" s="6" t="s">
        <v>11</v>
      </c>
      <c r="D39" s="1">
        <v>48</v>
      </c>
      <c r="E39" s="17"/>
      <c r="F39" s="23">
        <f>D39*E39</f>
        <v>0</v>
      </c>
      <c r="G39" s="29">
        <v>0.23</v>
      </c>
      <c r="H39" s="17">
        <v>1</v>
      </c>
      <c r="I39" s="47">
        <f>F39*G39+F39</f>
        <v>0</v>
      </c>
    </row>
    <row r="40" spans="1:13" ht="15">
      <c r="A40" s="44"/>
      <c r="B40" s="9" t="s">
        <v>18</v>
      </c>
      <c r="C40" s="6"/>
      <c r="D40" s="1"/>
      <c r="E40" s="6"/>
      <c r="F40" s="6"/>
      <c r="G40" s="6"/>
      <c r="H40" s="6"/>
      <c r="I40" s="48">
        <f>SUM(I39:I39)</f>
        <v>0</v>
      </c>
    </row>
    <row r="41" spans="1:13" ht="15" thickBot="1">
      <c r="A41" s="45"/>
      <c r="I41" s="49"/>
    </row>
    <row r="42" spans="1:13" ht="14.25" customHeight="1">
      <c r="A42" s="94"/>
      <c r="B42" s="140" t="s">
        <v>59</v>
      </c>
      <c r="C42" s="129"/>
      <c r="D42" s="129"/>
      <c r="E42" s="141"/>
      <c r="F42" s="22" t="s">
        <v>26</v>
      </c>
      <c r="G42" s="31"/>
      <c r="H42" s="18"/>
      <c r="I42" s="20"/>
    </row>
    <row r="43" spans="1:13" ht="15.75" thickBot="1">
      <c r="A43" s="95"/>
      <c r="B43" s="142"/>
      <c r="C43" s="132"/>
      <c r="D43" s="132"/>
      <c r="E43" s="143"/>
      <c r="F43" s="82">
        <f>I16+I20+I26+I32+I36+I40</f>
        <v>0</v>
      </c>
      <c r="G43" s="21"/>
      <c r="H43" s="21"/>
      <c r="I43" s="79">
        <f>F43</f>
        <v>0</v>
      </c>
    </row>
    <row r="44" spans="1:13">
      <c r="A44" s="45"/>
      <c r="I44" s="49"/>
    </row>
    <row r="45" spans="1:13" ht="15">
      <c r="A45" s="45"/>
      <c r="B45" s="138" t="s">
        <v>43</v>
      </c>
      <c r="C45" s="138"/>
      <c r="D45" s="138"/>
      <c r="E45" s="138"/>
      <c r="F45" s="138"/>
      <c r="G45" s="138"/>
      <c r="H45" s="138"/>
      <c r="I45" s="139"/>
    </row>
    <row r="46" spans="1:13" ht="15">
      <c r="A46" s="45"/>
      <c r="B46" s="53"/>
      <c r="C46" s="53"/>
      <c r="D46" s="53"/>
      <c r="E46" s="53"/>
      <c r="F46" s="53"/>
      <c r="G46" s="53"/>
      <c r="H46" s="53"/>
      <c r="I46" s="54"/>
    </row>
    <row r="47" spans="1:13" ht="15">
      <c r="A47" s="42">
        <f>7</f>
        <v>7</v>
      </c>
      <c r="B47" s="119" t="s">
        <v>27</v>
      </c>
      <c r="C47" s="120"/>
      <c r="D47" s="120"/>
      <c r="E47" s="120"/>
      <c r="F47" s="120"/>
      <c r="G47" s="121"/>
      <c r="H47" s="120"/>
      <c r="I47" s="122"/>
      <c r="M47" s="26"/>
    </row>
    <row r="48" spans="1:13" ht="15" customHeight="1">
      <c r="A48" s="123"/>
      <c r="B48" s="84" t="s">
        <v>62</v>
      </c>
      <c r="C48" s="126" t="s">
        <v>11</v>
      </c>
      <c r="D48" s="87">
        <v>5</v>
      </c>
      <c r="E48" s="36"/>
      <c r="F48" s="36">
        <f>D48*E48</f>
        <v>0</v>
      </c>
      <c r="G48" s="114">
        <v>0.23</v>
      </c>
      <c r="H48" s="102">
        <v>1</v>
      </c>
      <c r="I48" s="36">
        <f>F48*0.23+F48</f>
        <v>0</v>
      </c>
    </row>
    <row r="49" spans="1:9" ht="14.25" customHeight="1">
      <c r="A49" s="124"/>
      <c r="B49" s="85" t="s">
        <v>10</v>
      </c>
      <c r="C49" s="127"/>
      <c r="D49" s="86">
        <v>5</v>
      </c>
      <c r="E49" s="1"/>
      <c r="F49" s="1">
        <f>D49*E49</f>
        <v>0</v>
      </c>
      <c r="G49" s="116"/>
      <c r="H49" s="103"/>
      <c r="I49" s="55">
        <f>F49*0.23+F49</f>
        <v>0</v>
      </c>
    </row>
    <row r="50" spans="1:9" ht="14.25" customHeight="1">
      <c r="A50" s="124"/>
      <c r="B50" s="85" t="s">
        <v>61</v>
      </c>
      <c r="C50" s="127"/>
      <c r="D50" s="86">
        <v>15</v>
      </c>
      <c r="E50" s="1"/>
      <c r="F50" s="1">
        <f>D50*E50</f>
        <v>0</v>
      </c>
      <c r="G50" s="116"/>
      <c r="H50" s="103"/>
      <c r="I50" s="55">
        <f>F50*0.23+F50</f>
        <v>0</v>
      </c>
    </row>
    <row r="51" spans="1:9" ht="14.25" customHeight="1">
      <c r="A51" s="125"/>
      <c r="B51" s="85" t="s">
        <v>47</v>
      </c>
      <c r="C51" s="127"/>
      <c r="D51" s="86">
        <v>20</v>
      </c>
      <c r="E51" s="1"/>
      <c r="F51" s="1">
        <f>D51*E51</f>
        <v>0</v>
      </c>
      <c r="G51" s="116"/>
      <c r="H51" s="103"/>
      <c r="I51" s="55">
        <f>F51*0.23+F51</f>
        <v>0</v>
      </c>
    </row>
    <row r="52" spans="1:9" ht="15">
      <c r="A52" s="44"/>
      <c r="B52" s="9" t="s">
        <v>18</v>
      </c>
      <c r="C52" s="6"/>
      <c r="D52" s="1"/>
      <c r="E52" s="6"/>
      <c r="F52" s="17">
        <f>SUM(F49:F50)</f>
        <v>0</v>
      </c>
      <c r="G52" s="6"/>
      <c r="H52" s="6"/>
      <c r="I52" s="69">
        <f>SUM(I49:I51)</f>
        <v>0</v>
      </c>
    </row>
    <row r="53" spans="1:9">
      <c r="A53" s="45"/>
      <c r="I53" s="49"/>
    </row>
    <row r="54" spans="1:9" ht="15">
      <c r="A54" s="42">
        <f>8</f>
        <v>8</v>
      </c>
      <c r="B54" s="112" t="s">
        <v>28</v>
      </c>
      <c r="C54" s="112"/>
      <c r="D54" s="112"/>
      <c r="E54" s="112"/>
      <c r="F54" s="112"/>
      <c r="G54" s="112"/>
      <c r="H54" s="112"/>
      <c r="I54" s="113"/>
    </row>
    <row r="55" spans="1:9">
      <c r="A55" s="117"/>
      <c r="B55" s="1" t="s">
        <v>44</v>
      </c>
      <c r="C55" s="102" t="s">
        <v>11</v>
      </c>
      <c r="D55" s="1">
        <v>3</v>
      </c>
      <c r="E55" s="1"/>
      <c r="F55" s="1">
        <f>D55*E55</f>
        <v>0</v>
      </c>
      <c r="G55" s="114">
        <v>0.23</v>
      </c>
      <c r="H55" s="105">
        <v>1</v>
      </c>
      <c r="I55" s="71">
        <f>F55*0.23+F55</f>
        <v>0</v>
      </c>
    </row>
    <row r="56" spans="1:9">
      <c r="A56" s="118"/>
      <c r="B56" s="1" t="s">
        <v>45</v>
      </c>
      <c r="C56" s="104"/>
      <c r="D56" s="1">
        <v>3</v>
      </c>
      <c r="E56" s="1"/>
      <c r="F56" s="1">
        <f>D56*E56</f>
        <v>0</v>
      </c>
      <c r="G56" s="115"/>
      <c r="H56" s="107"/>
      <c r="I56" s="71">
        <f>F56*0.23+F56</f>
        <v>0</v>
      </c>
    </row>
    <row r="57" spans="1:9" ht="15">
      <c r="A57" s="44"/>
      <c r="B57" s="9" t="s">
        <v>18</v>
      </c>
      <c r="C57" s="6"/>
      <c r="D57" s="1"/>
      <c r="E57" s="6"/>
      <c r="F57" s="17">
        <f>SUM(F53:F56)</f>
        <v>0</v>
      </c>
      <c r="G57" s="6"/>
      <c r="H57" s="6"/>
      <c r="I57" s="69">
        <f>SUM(I53:I56)</f>
        <v>0</v>
      </c>
    </row>
    <row r="58" spans="1:9">
      <c r="A58" s="45"/>
      <c r="I58" s="49"/>
    </row>
    <row r="59" spans="1:9" ht="15">
      <c r="A59" s="42">
        <f>9</f>
        <v>9</v>
      </c>
      <c r="B59" s="112" t="s">
        <v>32</v>
      </c>
      <c r="C59" s="112"/>
      <c r="D59" s="112"/>
      <c r="E59" s="112"/>
      <c r="F59" s="112"/>
      <c r="G59" s="112"/>
      <c r="H59" s="112"/>
      <c r="I59" s="113"/>
    </row>
    <row r="60" spans="1:9">
      <c r="A60" s="117"/>
      <c r="B60" s="1" t="s">
        <v>44</v>
      </c>
      <c r="C60" s="102" t="s">
        <v>11</v>
      </c>
      <c r="D60" s="1">
        <v>1</v>
      </c>
      <c r="E60" s="1"/>
      <c r="F60" s="1">
        <f>D60*E60</f>
        <v>0</v>
      </c>
      <c r="G60" s="114">
        <v>0.23</v>
      </c>
      <c r="H60" s="105">
        <v>1</v>
      </c>
      <c r="I60" s="71">
        <f>F60*G60+F60</f>
        <v>0</v>
      </c>
    </row>
    <row r="61" spans="1:9">
      <c r="A61" s="118"/>
      <c r="B61" s="1" t="s">
        <v>45</v>
      </c>
      <c r="C61" s="104"/>
      <c r="D61" s="1">
        <v>2</v>
      </c>
      <c r="E61" s="1"/>
      <c r="F61" s="1">
        <f>D61*E61</f>
        <v>0</v>
      </c>
      <c r="G61" s="115"/>
      <c r="H61" s="107"/>
      <c r="I61" s="71">
        <f>F61*0.23+F61</f>
        <v>0</v>
      </c>
    </row>
    <row r="62" spans="1:9" ht="15">
      <c r="A62" s="44"/>
      <c r="B62" s="9" t="s">
        <v>18</v>
      </c>
      <c r="C62" s="6"/>
      <c r="D62" s="1">
        <f>SUM(D60:D61)</f>
        <v>3</v>
      </c>
      <c r="E62" s="6"/>
      <c r="F62" s="17">
        <f>SUM(F58:F61)</f>
        <v>0</v>
      </c>
      <c r="G62" s="6"/>
      <c r="H62" s="6"/>
      <c r="I62" s="69">
        <f>SUM(I58:I61)</f>
        <v>0</v>
      </c>
    </row>
    <row r="63" spans="1:9">
      <c r="A63" s="45"/>
      <c r="I63" s="49"/>
    </row>
    <row r="64" spans="1:9" ht="15">
      <c r="A64" s="42">
        <f>10</f>
        <v>10</v>
      </c>
      <c r="B64" s="112" t="s">
        <v>33</v>
      </c>
      <c r="C64" s="112"/>
      <c r="D64" s="112"/>
      <c r="E64" s="112"/>
      <c r="F64" s="112"/>
      <c r="G64" s="112"/>
      <c r="H64" s="112"/>
      <c r="I64" s="113"/>
    </row>
    <row r="65" spans="1:9">
      <c r="A65" s="117"/>
      <c r="B65" s="1" t="s">
        <v>20</v>
      </c>
      <c r="C65" s="102" t="s">
        <v>11</v>
      </c>
      <c r="D65" s="35">
        <v>24</v>
      </c>
      <c r="E65" s="17"/>
      <c r="F65" s="23">
        <f>D65*E65</f>
        <v>0</v>
      </c>
      <c r="G65" s="114">
        <v>0.23</v>
      </c>
      <c r="H65" s="105">
        <v>1</v>
      </c>
      <c r="I65" s="68">
        <f>F65*0.23+F65</f>
        <v>0</v>
      </c>
    </row>
    <row r="66" spans="1:9">
      <c r="A66" s="135"/>
      <c r="B66" s="1" t="s">
        <v>21</v>
      </c>
      <c r="C66" s="103"/>
      <c r="D66" s="35">
        <v>5</v>
      </c>
      <c r="E66" s="17"/>
      <c r="F66" s="23">
        <f>D66*E66</f>
        <v>0</v>
      </c>
      <c r="G66" s="116"/>
      <c r="H66" s="106"/>
      <c r="I66" s="68">
        <f>F66*0.23+F66</f>
        <v>0</v>
      </c>
    </row>
    <row r="67" spans="1:9">
      <c r="A67" s="135"/>
      <c r="B67" s="1" t="s">
        <v>22</v>
      </c>
      <c r="C67" s="104"/>
      <c r="D67" s="1">
        <v>0</v>
      </c>
      <c r="E67" s="17"/>
      <c r="F67" s="23">
        <f>D67*E67</f>
        <v>0</v>
      </c>
      <c r="G67" s="115"/>
      <c r="H67" s="107"/>
      <c r="I67" s="47"/>
    </row>
    <row r="68" spans="1:9" ht="15">
      <c r="A68" s="44"/>
      <c r="B68" s="9" t="s">
        <v>18</v>
      </c>
      <c r="C68" s="6"/>
      <c r="D68" s="1"/>
      <c r="E68" s="6"/>
      <c r="F68" s="6"/>
      <c r="G68" s="6"/>
      <c r="H68" s="6"/>
      <c r="I68" s="70">
        <f>SUM(I65:I67)</f>
        <v>0</v>
      </c>
    </row>
    <row r="69" spans="1:9" ht="15">
      <c r="A69" s="45"/>
      <c r="B69" s="14"/>
      <c r="C69" s="15"/>
      <c r="E69" s="15"/>
      <c r="F69" s="15"/>
      <c r="G69" s="15"/>
      <c r="H69" s="15"/>
      <c r="I69" s="56"/>
    </row>
    <row r="70" spans="1:9" ht="15">
      <c r="A70" s="42">
        <v>11</v>
      </c>
      <c r="B70" s="112" t="s">
        <v>64</v>
      </c>
      <c r="C70" s="112"/>
      <c r="D70" s="112"/>
      <c r="E70" s="112"/>
      <c r="F70" s="112"/>
      <c r="G70" s="112"/>
      <c r="H70" s="112"/>
      <c r="I70" s="113"/>
    </row>
    <row r="71" spans="1:9">
      <c r="A71" s="134"/>
      <c r="B71" s="40" t="s">
        <v>55</v>
      </c>
      <c r="C71" s="6" t="s">
        <v>11</v>
      </c>
      <c r="D71" s="1">
        <v>4</v>
      </c>
      <c r="E71" s="17"/>
      <c r="F71" s="17"/>
      <c r="G71" s="114">
        <v>0.23</v>
      </c>
      <c r="H71" s="17">
        <v>1</v>
      </c>
      <c r="I71" s="83">
        <f>E71*0.23+E71</f>
        <v>0</v>
      </c>
    </row>
    <row r="72" spans="1:9">
      <c r="A72" s="134"/>
      <c r="B72" s="40" t="s">
        <v>56</v>
      </c>
      <c r="C72" s="6" t="s">
        <v>11</v>
      </c>
      <c r="D72" s="1">
        <v>4</v>
      </c>
      <c r="E72" s="17"/>
      <c r="F72" s="17"/>
      <c r="G72" s="104"/>
      <c r="H72" s="17">
        <v>1</v>
      </c>
      <c r="I72" s="83">
        <f>E72*0.23+E72</f>
        <v>0</v>
      </c>
    </row>
    <row r="73" spans="1:9" ht="15">
      <c r="A73" s="57"/>
      <c r="B73" s="9" t="s">
        <v>18</v>
      </c>
      <c r="C73" s="6"/>
      <c r="D73" s="1"/>
      <c r="E73" s="17"/>
      <c r="F73" s="17"/>
      <c r="G73" s="6"/>
      <c r="H73" s="17"/>
      <c r="I73" s="69">
        <f>SUM(I71:I72)</f>
        <v>0</v>
      </c>
    </row>
    <row r="74" spans="1:9" ht="15" thickBot="1">
      <c r="A74" s="45"/>
      <c r="I74" s="49"/>
    </row>
    <row r="75" spans="1:9" ht="14.25" customHeight="1">
      <c r="A75" s="128" t="s">
        <v>66</v>
      </c>
      <c r="B75" s="129"/>
      <c r="C75" s="129"/>
      <c r="D75" s="129"/>
      <c r="E75" s="130"/>
      <c r="F75" s="24" t="s">
        <v>57</v>
      </c>
      <c r="G75" s="19"/>
      <c r="H75" s="18"/>
      <c r="I75" s="20"/>
    </row>
    <row r="76" spans="1:9" ht="15.75" thickBot="1">
      <c r="A76" s="131"/>
      <c r="B76" s="132"/>
      <c r="C76" s="132"/>
      <c r="D76" s="132"/>
      <c r="E76" s="133"/>
      <c r="F76" s="80">
        <f>I52+I57+I62+I68+I73</f>
        <v>0</v>
      </c>
      <c r="G76" s="21"/>
      <c r="H76" s="21"/>
      <c r="I76" s="79">
        <f>F76</f>
        <v>0</v>
      </c>
    </row>
    <row r="77" spans="1:9">
      <c r="A77" s="45"/>
      <c r="I77" s="49"/>
    </row>
    <row r="78" spans="1:9" ht="15">
      <c r="A78" s="45"/>
      <c r="B78" s="26" t="s">
        <v>46</v>
      </c>
      <c r="I78" s="49"/>
    </row>
    <row r="79" spans="1:9" ht="15">
      <c r="A79" s="45"/>
      <c r="B79" s="14" t="s">
        <v>34</v>
      </c>
      <c r="F79" s="81">
        <f>I43+I76</f>
        <v>0</v>
      </c>
      <c r="I79" s="58"/>
    </row>
    <row r="80" spans="1:9" ht="15" thickBot="1">
      <c r="A80" s="59"/>
      <c r="B80" s="60"/>
      <c r="C80" s="60"/>
      <c r="D80" s="60"/>
      <c r="E80" s="60"/>
      <c r="F80" s="60"/>
      <c r="G80" s="60"/>
      <c r="H80" s="60"/>
      <c r="I80" s="61"/>
    </row>
  </sheetData>
  <mergeCells count="50">
    <mergeCell ref="B34:I34"/>
    <mergeCell ref="C23:C25"/>
    <mergeCell ref="G23:G25"/>
    <mergeCell ref="A75:E76"/>
    <mergeCell ref="C65:C67"/>
    <mergeCell ref="A71:A72"/>
    <mergeCell ref="B64:I64"/>
    <mergeCell ref="A65:A67"/>
    <mergeCell ref="A60:A61"/>
    <mergeCell ref="A55:A56"/>
    <mergeCell ref="B47:I47"/>
    <mergeCell ref="A48:A51"/>
    <mergeCell ref="B59:I59"/>
    <mergeCell ref="B54:I54"/>
    <mergeCell ref="H55:H56"/>
    <mergeCell ref="C48:C51"/>
    <mergeCell ref="G48:G51"/>
    <mergeCell ref="H48:H51"/>
    <mergeCell ref="C4:C5"/>
    <mergeCell ref="B70:I70"/>
    <mergeCell ref="G71:G72"/>
    <mergeCell ref="C55:C56"/>
    <mergeCell ref="C60:C61"/>
    <mergeCell ref="H60:H61"/>
    <mergeCell ref="H65:H67"/>
    <mergeCell ref="G55:G56"/>
    <mergeCell ref="G60:G61"/>
    <mergeCell ref="G65:G67"/>
    <mergeCell ref="D4:D5"/>
    <mergeCell ref="E4:I4"/>
    <mergeCell ref="B28:I28"/>
    <mergeCell ref="B38:I38"/>
    <mergeCell ref="B45:I45"/>
    <mergeCell ref="B42:E43"/>
    <mergeCell ref="B1:I1"/>
    <mergeCell ref="B2:I2"/>
    <mergeCell ref="B3:I3"/>
    <mergeCell ref="A42:A43"/>
    <mergeCell ref="B6:I6"/>
    <mergeCell ref="B18:I18"/>
    <mergeCell ref="B22:I22"/>
    <mergeCell ref="G7:G15"/>
    <mergeCell ref="C7:C15"/>
    <mergeCell ref="H7:H15"/>
    <mergeCell ref="C29:C31"/>
    <mergeCell ref="H29:H31"/>
    <mergeCell ref="G29:G31"/>
    <mergeCell ref="H23:H25"/>
    <mergeCell ref="A4:A5"/>
    <mergeCell ref="B4:B5"/>
  </mergeCells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8"/>
  <sheetViews>
    <sheetView tabSelected="1" workbookViewId="0">
      <selection activeCell="B1" sqref="B1:I1"/>
    </sheetView>
  </sheetViews>
  <sheetFormatPr defaultRowHeight="14.25"/>
  <cols>
    <col min="2" max="2" width="43.75" customWidth="1"/>
    <col min="5" max="5" width="14.125" customWidth="1"/>
    <col min="6" max="6" width="10.5" customWidth="1"/>
    <col min="7" max="7" width="10.75" customWidth="1"/>
    <col min="8" max="8" width="14.875" customWidth="1"/>
    <col min="9" max="9" width="11.125" customWidth="1"/>
  </cols>
  <sheetData>
    <row r="1" spans="1:9">
      <c r="B1" s="144" t="s">
        <v>70</v>
      </c>
      <c r="C1" s="144"/>
      <c r="D1" s="144"/>
      <c r="E1" s="144"/>
      <c r="F1" s="144"/>
      <c r="G1" s="144"/>
      <c r="H1" s="144"/>
      <c r="I1" s="144"/>
    </row>
    <row r="2" spans="1:9" ht="24.95" customHeight="1">
      <c r="B2" s="145" t="s">
        <v>68</v>
      </c>
      <c r="C2" s="146"/>
      <c r="D2" s="146"/>
      <c r="E2" s="146"/>
      <c r="F2" s="146"/>
      <c r="G2" s="146"/>
      <c r="H2" s="146"/>
      <c r="I2" s="147"/>
    </row>
    <row r="3" spans="1:9" ht="15">
      <c r="A3" s="1"/>
      <c r="B3" s="39" t="s">
        <v>49</v>
      </c>
      <c r="C3" s="39"/>
      <c r="D3" s="39"/>
      <c r="E3" s="39"/>
      <c r="F3" s="39"/>
      <c r="G3" s="39"/>
      <c r="H3" s="39"/>
      <c r="I3" s="39"/>
    </row>
    <row r="4" spans="1:9" ht="15">
      <c r="A4" s="102" t="s">
        <v>0</v>
      </c>
      <c r="B4" s="102" t="s">
        <v>1</v>
      </c>
      <c r="C4" s="102" t="s">
        <v>2</v>
      </c>
      <c r="D4" s="102" t="s">
        <v>3</v>
      </c>
      <c r="E4" s="136" t="s">
        <v>31</v>
      </c>
      <c r="F4" s="136"/>
      <c r="G4" s="136"/>
      <c r="H4" s="136"/>
      <c r="I4" s="136"/>
    </row>
    <row r="5" spans="1:9" ht="42.75">
      <c r="A5" s="104"/>
      <c r="B5" s="104"/>
      <c r="C5" s="104"/>
      <c r="D5" s="104"/>
      <c r="E5" s="4" t="s">
        <v>4</v>
      </c>
      <c r="F5" s="5" t="s">
        <v>5</v>
      </c>
      <c r="G5" s="5" t="s">
        <v>6</v>
      </c>
      <c r="H5" s="5" t="s">
        <v>7</v>
      </c>
      <c r="I5" s="7" t="s">
        <v>65</v>
      </c>
    </row>
    <row r="6" spans="1:9" ht="15">
      <c r="A6" s="10">
        <f>1</f>
        <v>1</v>
      </c>
      <c r="B6" s="96" t="s">
        <v>60</v>
      </c>
      <c r="C6" s="97"/>
      <c r="D6" s="97"/>
      <c r="E6" s="97"/>
      <c r="F6" s="97"/>
      <c r="G6" s="97"/>
      <c r="H6" s="97"/>
      <c r="I6" s="148"/>
    </row>
    <row r="7" spans="1:9">
      <c r="A7" s="149"/>
      <c r="B7" s="1" t="s">
        <v>9</v>
      </c>
      <c r="C7" s="102" t="s">
        <v>11</v>
      </c>
      <c r="D7" s="35">
        <v>18</v>
      </c>
      <c r="E7" s="8"/>
      <c r="F7" s="27">
        <f t="shared" ref="F7:F15" si="0">D7*E7</f>
        <v>0</v>
      </c>
      <c r="G7" s="114">
        <v>0.23</v>
      </c>
      <c r="H7" s="102">
        <v>1</v>
      </c>
      <c r="I7" s="75">
        <f t="shared" ref="I7:I15" si="1">F7*0.23+F7</f>
        <v>0</v>
      </c>
    </row>
    <row r="8" spans="1:9">
      <c r="A8" s="150"/>
      <c r="B8" s="1" t="s">
        <v>10</v>
      </c>
      <c r="C8" s="103"/>
      <c r="D8" s="35">
        <v>46</v>
      </c>
      <c r="E8" s="8"/>
      <c r="F8" s="27">
        <f t="shared" si="0"/>
        <v>0</v>
      </c>
      <c r="G8" s="116"/>
      <c r="H8" s="103"/>
      <c r="I8" s="75">
        <f t="shared" si="1"/>
        <v>0</v>
      </c>
    </row>
    <row r="9" spans="1:9">
      <c r="A9" s="150"/>
      <c r="B9" s="1" t="s">
        <v>12</v>
      </c>
      <c r="C9" s="103"/>
      <c r="D9" s="35">
        <v>119</v>
      </c>
      <c r="E9" s="8"/>
      <c r="F9" s="27">
        <f t="shared" si="0"/>
        <v>0</v>
      </c>
      <c r="G9" s="116"/>
      <c r="H9" s="103"/>
      <c r="I9" s="75">
        <f t="shared" si="1"/>
        <v>0</v>
      </c>
    </row>
    <row r="10" spans="1:9">
      <c r="A10" s="150"/>
      <c r="B10" s="1" t="s">
        <v>13</v>
      </c>
      <c r="C10" s="103"/>
      <c r="D10" s="35">
        <v>262</v>
      </c>
      <c r="E10" s="8"/>
      <c r="F10" s="27">
        <f t="shared" si="0"/>
        <v>0</v>
      </c>
      <c r="G10" s="116"/>
      <c r="H10" s="103"/>
      <c r="I10" s="75">
        <f t="shared" si="1"/>
        <v>0</v>
      </c>
    </row>
    <row r="11" spans="1:9">
      <c r="A11" s="150"/>
      <c r="B11" s="1" t="s">
        <v>14</v>
      </c>
      <c r="C11" s="103"/>
      <c r="D11" s="35">
        <v>2</v>
      </c>
      <c r="E11" s="8"/>
      <c r="F11" s="27">
        <f t="shared" si="0"/>
        <v>0</v>
      </c>
      <c r="G11" s="116"/>
      <c r="H11" s="103"/>
      <c r="I11" s="75">
        <f t="shared" si="1"/>
        <v>0</v>
      </c>
    </row>
    <row r="12" spans="1:9">
      <c r="A12" s="150"/>
      <c r="B12" s="1" t="s">
        <v>42</v>
      </c>
      <c r="C12" s="103"/>
      <c r="D12" s="35">
        <v>2</v>
      </c>
      <c r="E12" s="8"/>
      <c r="F12" s="27">
        <f t="shared" si="0"/>
        <v>0</v>
      </c>
      <c r="G12" s="116"/>
      <c r="H12" s="103"/>
      <c r="I12" s="75">
        <f t="shared" si="1"/>
        <v>0</v>
      </c>
    </row>
    <row r="13" spans="1:9">
      <c r="A13" s="150"/>
      <c r="B13" s="1" t="s">
        <v>15</v>
      </c>
      <c r="C13" s="103"/>
      <c r="D13" s="35">
        <v>20</v>
      </c>
      <c r="E13" s="8"/>
      <c r="F13" s="27">
        <f t="shared" si="0"/>
        <v>0</v>
      </c>
      <c r="G13" s="116"/>
      <c r="H13" s="103"/>
      <c r="I13" s="75">
        <f t="shared" si="1"/>
        <v>0</v>
      </c>
    </row>
    <row r="14" spans="1:9">
      <c r="A14" s="150"/>
      <c r="B14" s="1" t="s">
        <v>16</v>
      </c>
      <c r="C14" s="103"/>
      <c r="D14" s="35">
        <v>39</v>
      </c>
      <c r="E14" s="8"/>
      <c r="F14" s="27">
        <f t="shared" si="0"/>
        <v>0</v>
      </c>
      <c r="G14" s="116"/>
      <c r="H14" s="103"/>
      <c r="I14" s="75">
        <f t="shared" si="1"/>
        <v>0</v>
      </c>
    </row>
    <row r="15" spans="1:9">
      <c r="A15" s="150"/>
      <c r="B15" s="1" t="s">
        <v>17</v>
      </c>
      <c r="C15" s="103"/>
      <c r="D15" s="35">
        <v>1</v>
      </c>
      <c r="E15" s="36"/>
      <c r="F15" s="27">
        <f t="shared" si="0"/>
        <v>0</v>
      </c>
      <c r="G15" s="115"/>
      <c r="H15" s="104"/>
      <c r="I15" s="75">
        <f t="shared" si="1"/>
        <v>0</v>
      </c>
    </row>
    <row r="16" spans="1:9" ht="15">
      <c r="A16" s="1"/>
      <c r="B16" s="9" t="s">
        <v>18</v>
      </c>
      <c r="C16" s="6"/>
      <c r="D16" s="1">
        <f>SUM(D7:D15)</f>
        <v>509</v>
      </c>
      <c r="E16" s="2"/>
      <c r="F16" s="11"/>
      <c r="G16" s="2"/>
      <c r="H16" s="2"/>
      <c r="I16" s="74">
        <f>SUM(I7:I15)</f>
        <v>0</v>
      </c>
    </row>
    <row r="18" spans="1:9" ht="15">
      <c r="A18" s="10">
        <f>2</f>
        <v>2</v>
      </c>
      <c r="B18" s="96" t="s">
        <v>48</v>
      </c>
      <c r="C18" s="97"/>
      <c r="D18" s="97"/>
      <c r="E18" s="97"/>
      <c r="F18" s="97"/>
      <c r="G18" s="97"/>
      <c r="H18" s="97"/>
      <c r="I18" s="148"/>
    </row>
    <row r="19" spans="1:9">
      <c r="A19" s="1"/>
      <c r="B19" s="1" t="s">
        <v>19</v>
      </c>
      <c r="C19" s="6" t="s">
        <v>11</v>
      </c>
      <c r="D19" s="1">
        <v>195</v>
      </c>
      <c r="E19" s="17"/>
      <c r="F19" s="23">
        <f>D19*E19</f>
        <v>0</v>
      </c>
      <c r="G19" s="13">
        <v>0.23</v>
      </c>
      <c r="H19" s="6">
        <v>1</v>
      </c>
      <c r="I19" s="76">
        <f>F19*0.23+F19</f>
        <v>0</v>
      </c>
    </row>
    <row r="20" spans="1:9" ht="15">
      <c r="A20" s="1"/>
      <c r="B20" s="9" t="s">
        <v>18</v>
      </c>
      <c r="C20" s="6"/>
      <c r="D20" s="1"/>
      <c r="E20" s="6"/>
      <c r="F20" s="6"/>
      <c r="G20" s="6"/>
      <c r="H20" s="6"/>
      <c r="I20" s="77">
        <f>I19</f>
        <v>0</v>
      </c>
    </row>
    <row r="22" spans="1:9" ht="15">
      <c r="A22" s="10">
        <f>3</f>
        <v>3</v>
      </c>
      <c r="B22" s="96" t="s">
        <v>50</v>
      </c>
      <c r="C22" s="97"/>
      <c r="D22" s="97"/>
      <c r="E22" s="97"/>
      <c r="F22" s="97"/>
      <c r="G22" s="97"/>
      <c r="H22" s="97"/>
      <c r="I22" s="148"/>
    </row>
    <row r="23" spans="1:9">
      <c r="A23" s="149"/>
      <c r="B23" s="1" t="s">
        <v>20</v>
      </c>
      <c r="C23" s="6" t="s">
        <v>11</v>
      </c>
      <c r="D23" s="1">
        <v>120</v>
      </c>
      <c r="E23" s="17"/>
      <c r="F23" s="12">
        <f>D23*E23</f>
        <v>0</v>
      </c>
      <c r="G23" s="114">
        <v>0.23</v>
      </c>
      <c r="H23" s="102">
        <v>1</v>
      </c>
      <c r="I23" s="76">
        <f>F23*0.23+F23</f>
        <v>0</v>
      </c>
    </row>
    <row r="24" spans="1:9">
      <c r="A24" s="150"/>
      <c r="B24" s="1" t="s">
        <v>21</v>
      </c>
      <c r="C24" s="6" t="s">
        <v>11</v>
      </c>
      <c r="D24" s="1">
        <v>49</v>
      </c>
      <c r="E24" s="17"/>
      <c r="F24" s="12">
        <f>D24*E24</f>
        <v>0</v>
      </c>
      <c r="G24" s="116"/>
      <c r="H24" s="103"/>
      <c r="I24" s="76">
        <f>F24*0.23+F24</f>
        <v>0</v>
      </c>
    </row>
    <row r="25" spans="1:9">
      <c r="A25" s="151"/>
      <c r="B25" s="1" t="s">
        <v>22</v>
      </c>
      <c r="C25" s="6" t="s">
        <v>11</v>
      </c>
      <c r="D25" s="1">
        <v>26</v>
      </c>
      <c r="E25" s="17"/>
      <c r="F25" s="12">
        <f>D25*E25</f>
        <v>0</v>
      </c>
      <c r="G25" s="115"/>
      <c r="H25" s="104"/>
      <c r="I25" s="76">
        <f>F25*0.23+F25</f>
        <v>0</v>
      </c>
    </row>
    <row r="26" spans="1:9" ht="15">
      <c r="A26" s="1"/>
      <c r="B26" s="9" t="s">
        <v>18</v>
      </c>
      <c r="C26" s="6"/>
      <c r="D26" s="1">
        <f>SUM(D23:D25)</f>
        <v>195</v>
      </c>
      <c r="E26" s="6"/>
      <c r="F26" s="6"/>
      <c r="G26" s="6"/>
      <c r="H26" s="6"/>
      <c r="I26" s="77">
        <f>SUM(I23:I25)</f>
        <v>0</v>
      </c>
    </row>
    <row r="27" spans="1:9" ht="15">
      <c r="B27" s="14"/>
      <c r="C27" s="15"/>
      <c r="E27" s="15"/>
      <c r="F27" s="15"/>
      <c r="G27" s="15"/>
      <c r="H27" s="15"/>
      <c r="I27" s="16"/>
    </row>
    <row r="28" spans="1:9" ht="15">
      <c r="A28" s="10">
        <f>4</f>
        <v>4</v>
      </c>
      <c r="B28" s="96" t="s">
        <v>51</v>
      </c>
      <c r="C28" s="97"/>
      <c r="D28" s="97"/>
      <c r="E28" s="97"/>
      <c r="F28" s="97"/>
      <c r="G28" s="97"/>
      <c r="H28" s="97"/>
      <c r="I28" s="148"/>
    </row>
    <row r="29" spans="1:9">
      <c r="A29" s="1"/>
      <c r="B29" s="1" t="s">
        <v>20</v>
      </c>
      <c r="C29" s="102" t="s">
        <v>11</v>
      </c>
      <c r="D29" s="1">
        <v>120</v>
      </c>
      <c r="E29" s="17"/>
      <c r="F29" s="23">
        <f>D29*E29</f>
        <v>0</v>
      </c>
      <c r="G29" s="114">
        <v>0.23</v>
      </c>
      <c r="H29" s="102">
        <v>1</v>
      </c>
      <c r="I29" s="76">
        <f>F29*0.23+F29</f>
        <v>0</v>
      </c>
    </row>
    <row r="30" spans="1:9">
      <c r="A30" s="1"/>
      <c r="B30" s="1" t="s">
        <v>21</v>
      </c>
      <c r="C30" s="103"/>
      <c r="D30" s="1">
        <v>49</v>
      </c>
      <c r="E30" s="17"/>
      <c r="F30" s="23">
        <f>D30*E30</f>
        <v>0</v>
      </c>
      <c r="G30" s="116"/>
      <c r="H30" s="103"/>
      <c r="I30" s="76">
        <f>F30*0.23+F30</f>
        <v>0</v>
      </c>
    </row>
    <row r="31" spans="1:9">
      <c r="A31" s="1"/>
      <c r="B31" s="1" t="s">
        <v>22</v>
      </c>
      <c r="C31" s="104"/>
      <c r="D31" s="35">
        <v>26</v>
      </c>
      <c r="E31" s="17"/>
      <c r="F31" s="23">
        <f>D31*E31</f>
        <v>0</v>
      </c>
      <c r="G31" s="115"/>
      <c r="H31" s="104"/>
      <c r="I31" s="76">
        <f>F31*0.23+F31</f>
        <v>0</v>
      </c>
    </row>
    <row r="32" spans="1:9" ht="15">
      <c r="A32" s="1"/>
      <c r="B32" s="9" t="s">
        <v>18</v>
      </c>
      <c r="C32" s="6"/>
      <c r="D32" s="1">
        <f>SUM(D29:D31)</f>
        <v>195</v>
      </c>
      <c r="E32" s="17"/>
      <c r="F32" s="17"/>
      <c r="G32" s="17"/>
      <c r="H32" s="17"/>
      <c r="I32" s="77">
        <f>SUM(I29:I31)</f>
        <v>0</v>
      </c>
    </row>
    <row r="34" spans="1:9" ht="15">
      <c r="A34" s="10">
        <f>5</f>
        <v>5</v>
      </c>
      <c r="B34" s="96" t="s">
        <v>40</v>
      </c>
      <c r="C34" s="97"/>
      <c r="D34" s="97"/>
      <c r="E34" s="97"/>
      <c r="F34" s="97"/>
      <c r="G34" s="97"/>
      <c r="H34" s="97"/>
      <c r="I34" s="148"/>
    </row>
    <row r="35" spans="1:9" ht="28.5">
      <c r="A35" s="1"/>
      <c r="B35" s="3" t="s">
        <v>23</v>
      </c>
      <c r="C35" s="6" t="s">
        <v>11</v>
      </c>
      <c r="D35" s="17">
        <v>15</v>
      </c>
      <c r="E35" s="6"/>
      <c r="F35" s="12">
        <f>D35*E35</f>
        <v>0</v>
      </c>
      <c r="G35" s="13">
        <v>0.23</v>
      </c>
      <c r="H35" s="6">
        <v>1</v>
      </c>
      <c r="I35" s="76">
        <f>F35*G35+F35</f>
        <v>0</v>
      </c>
    </row>
    <row r="36" spans="1:9" ht="15">
      <c r="A36" s="1"/>
      <c r="B36" s="9" t="s">
        <v>18</v>
      </c>
      <c r="C36" s="6" t="s">
        <v>11</v>
      </c>
      <c r="D36" s="17">
        <f>SUM(D35)</f>
        <v>15</v>
      </c>
      <c r="E36" s="6"/>
      <c r="F36" s="6"/>
      <c r="G36" s="6"/>
      <c r="H36" s="6"/>
      <c r="I36" s="77">
        <f>I35</f>
        <v>0</v>
      </c>
    </row>
    <row r="38" spans="1:9" ht="15">
      <c r="A38" s="10">
        <f>6</f>
        <v>6</v>
      </c>
      <c r="B38" s="96" t="s">
        <v>54</v>
      </c>
      <c r="C38" s="97"/>
      <c r="D38" s="97"/>
      <c r="E38" s="97"/>
      <c r="F38" s="97"/>
      <c r="G38" s="97"/>
      <c r="H38" s="97"/>
      <c r="I38" s="148"/>
    </row>
    <row r="39" spans="1:9">
      <c r="A39" s="30"/>
      <c r="B39" s="1" t="s">
        <v>24</v>
      </c>
      <c r="C39" s="6" t="s">
        <v>11</v>
      </c>
      <c r="D39" s="1">
        <v>48</v>
      </c>
      <c r="E39" s="6"/>
      <c r="F39" s="12">
        <f>D39*E39</f>
        <v>0</v>
      </c>
      <c r="G39" s="38">
        <v>0.23</v>
      </c>
      <c r="H39" s="37">
        <v>1</v>
      </c>
      <c r="I39" s="76">
        <f>F39*G39+F39</f>
        <v>0</v>
      </c>
    </row>
    <row r="40" spans="1:9" ht="15">
      <c r="A40" s="1"/>
      <c r="B40" s="9" t="s">
        <v>18</v>
      </c>
      <c r="C40" s="6" t="s">
        <v>11</v>
      </c>
      <c r="D40" s="1"/>
      <c r="E40" s="6"/>
      <c r="F40" s="6"/>
      <c r="G40" s="6"/>
      <c r="H40" s="6"/>
      <c r="I40" s="77">
        <f>SUM(I39:I39)</f>
        <v>0</v>
      </c>
    </row>
    <row r="41" spans="1:9" ht="15" thickBot="1"/>
    <row r="42" spans="1:9">
      <c r="A42" s="94"/>
      <c r="B42" s="140" t="s">
        <v>25</v>
      </c>
      <c r="C42" s="129"/>
      <c r="D42" s="129"/>
      <c r="E42" s="141"/>
      <c r="F42" s="22" t="s">
        <v>26</v>
      </c>
      <c r="G42" s="19"/>
      <c r="H42" s="18"/>
      <c r="I42" s="20"/>
    </row>
    <row r="43" spans="1:9" ht="15.75" thickBot="1">
      <c r="A43" s="95"/>
      <c r="B43" s="142"/>
      <c r="C43" s="132"/>
      <c r="D43" s="132"/>
      <c r="E43" s="143"/>
      <c r="F43" s="82">
        <f>I16+I20+I26+I32+I36+I40</f>
        <v>0</v>
      </c>
      <c r="G43" s="21"/>
      <c r="H43" s="21"/>
      <c r="I43" s="79">
        <f>F43</f>
        <v>0</v>
      </c>
    </row>
    <row r="45" spans="1:9" ht="15">
      <c r="A45" s="1"/>
      <c r="B45" s="112" t="s">
        <v>52</v>
      </c>
      <c r="C45" s="112"/>
      <c r="D45" s="112"/>
      <c r="E45" s="112"/>
      <c r="F45" s="112"/>
      <c r="G45" s="112"/>
      <c r="H45" s="112"/>
      <c r="I45" s="112"/>
    </row>
    <row r="46" spans="1:9" ht="15">
      <c r="A46" s="10">
        <f>7</f>
        <v>7</v>
      </c>
      <c r="B46" s="119" t="s">
        <v>27</v>
      </c>
      <c r="C46" s="120"/>
      <c r="D46" s="120"/>
      <c r="E46" s="120"/>
      <c r="F46" s="120"/>
      <c r="G46" s="121"/>
      <c r="H46" s="120"/>
      <c r="I46" s="152"/>
    </row>
    <row r="47" spans="1:9" ht="15">
      <c r="A47" s="88"/>
      <c r="B47" s="84" t="s">
        <v>62</v>
      </c>
      <c r="C47" s="66"/>
      <c r="D47" s="36">
        <v>10</v>
      </c>
      <c r="E47" s="36"/>
      <c r="F47" s="36">
        <f>D47*E47</f>
        <v>0</v>
      </c>
      <c r="G47" s="62"/>
      <c r="H47" s="102">
        <v>1</v>
      </c>
      <c r="I47" s="36">
        <f>F47*0.23+F47</f>
        <v>0</v>
      </c>
    </row>
    <row r="48" spans="1:9">
      <c r="A48" s="150"/>
      <c r="B48" s="1" t="s">
        <v>10</v>
      </c>
      <c r="C48" s="102" t="s">
        <v>11</v>
      </c>
      <c r="D48" s="1">
        <v>10</v>
      </c>
      <c r="E48" s="1"/>
      <c r="F48" s="1">
        <f>D48*E48</f>
        <v>0</v>
      </c>
      <c r="G48" s="114">
        <v>0.23</v>
      </c>
      <c r="H48" s="103"/>
      <c r="I48" s="78">
        <f>F48*0.23+F48</f>
        <v>0</v>
      </c>
    </row>
    <row r="49" spans="1:9">
      <c r="A49" s="150"/>
      <c r="B49" s="1" t="s">
        <v>61</v>
      </c>
      <c r="C49" s="103"/>
      <c r="D49" s="1">
        <v>15</v>
      </c>
      <c r="E49" s="1"/>
      <c r="F49" s="1">
        <f>D49*E49</f>
        <v>0</v>
      </c>
      <c r="G49" s="116"/>
      <c r="H49" s="103"/>
      <c r="I49" s="78">
        <f>F49*0.23+F49</f>
        <v>0</v>
      </c>
    </row>
    <row r="50" spans="1:9">
      <c r="A50" s="151"/>
      <c r="B50" s="1" t="s">
        <v>63</v>
      </c>
      <c r="C50" s="104"/>
      <c r="D50" s="1">
        <v>21</v>
      </c>
      <c r="E50" s="1"/>
      <c r="F50" s="1">
        <f>D50*E50</f>
        <v>0</v>
      </c>
      <c r="G50" s="115"/>
      <c r="H50" s="104"/>
      <c r="I50" s="78">
        <f>F50*0.23+F50</f>
        <v>0</v>
      </c>
    </row>
    <row r="51" spans="1:9" ht="15">
      <c r="A51" s="1"/>
      <c r="B51" s="9" t="s">
        <v>18</v>
      </c>
      <c r="C51" s="6"/>
      <c r="D51" s="1">
        <f>SUM(D48:D50)</f>
        <v>46</v>
      </c>
      <c r="E51" s="6"/>
      <c r="F51" s="17"/>
      <c r="G51" s="6"/>
      <c r="H51" s="6"/>
      <c r="I51" s="77">
        <f>SUM(I48:I50)</f>
        <v>0</v>
      </c>
    </row>
    <row r="53" spans="1:9" ht="15">
      <c r="A53" s="10">
        <f>8</f>
        <v>8</v>
      </c>
      <c r="B53" s="112" t="s">
        <v>28</v>
      </c>
      <c r="C53" s="112"/>
      <c r="D53" s="112"/>
      <c r="E53" s="112"/>
      <c r="F53" s="112"/>
      <c r="G53" s="112"/>
      <c r="H53" s="112"/>
      <c r="I53" s="112"/>
    </row>
    <row r="54" spans="1:9">
      <c r="B54" s="1" t="s">
        <v>29</v>
      </c>
      <c r="C54" s="102" t="s">
        <v>11</v>
      </c>
      <c r="D54" s="1">
        <v>1</v>
      </c>
      <c r="E54" s="1"/>
      <c r="F54" s="1">
        <f>D54*E54</f>
        <v>0</v>
      </c>
      <c r="G54" s="114">
        <v>0.23</v>
      </c>
      <c r="H54" s="105">
        <v>1</v>
      </c>
      <c r="I54" s="78">
        <f>F54*0.23+F54</f>
        <v>0</v>
      </c>
    </row>
    <row r="55" spans="1:9">
      <c r="B55" s="1" t="s">
        <v>30</v>
      </c>
      <c r="C55" s="104"/>
      <c r="D55" s="1">
        <v>3</v>
      </c>
      <c r="E55" s="1"/>
      <c r="F55" s="1">
        <f>D55*E55</f>
        <v>0</v>
      </c>
      <c r="G55" s="115"/>
      <c r="H55" s="107"/>
      <c r="I55" s="78">
        <f>F55*0.23+F55</f>
        <v>0</v>
      </c>
    </row>
    <row r="56" spans="1:9" ht="15">
      <c r="A56" s="1"/>
      <c r="B56" s="9" t="s">
        <v>18</v>
      </c>
      <c r="C56" s="6"/>
      <c r="D56" s="1">
        <f>SUM(D54:D55)</f>
        <v>4</v>
      </c>
      <c r="E56" s="6"/>
      <c r="F56" s="17"/>
      <c r="G56" s="6"/>
      <c r="H56" s="6"/>
      <c r="I56" s="77">
        <f>SUM(I52:I55)</f>
        <v>0</v>
      </c>
    </row>
    <row r="58" spans="1:9" ht="15">
      <c r="A58" s="10">
        <f>9</f>
        <v>9</v>
      </c>
      <c r="B58" s="112" t="s">
        <v>32</v>
      </c>
      <c r="C58" s="112"/>
      <c r="D58" s="112"/>
      <c r="E58" s="112"/>
      <c r="F58" s="112"/>
      <c r="G58" s="112"/>
      <c r="H58" s="112"/>
      <c r="I58" s="112"/>
    </row>
    <row r="59" spans="1:9">
      <c r="B59" s="1" t="s">
        <v>29</v>
      </c>
      <c r="C59" s="102" t="s">
        <v>11</v>
      </c>
      <c r="D59" s="1">
        <v>1</v>
      </c>
      <c r="E59" s="1"/>
      <c r="F59" s="1">
        <f>D59*E59</f>
        <v>0</v>
      </c>
      <c r="G59" s="114">
        <v>0.23</v>
      </c>
      <c r="H59" s="105">
        <v>1</v>
      </c>
      <c r="I59" s="78">
        <f>F59*G59+F59</f>
        <v>0</v>
      </c>
    </row>
    <row r="60" spans="1:9">
      <c r="B60" s="1" t="s">
        <v>30</v>
      </c>
      <c r="C60" s="104"/>
      <c r="D60" s="1">
        <v>3</v>
      </c>
      <c r="E60" s="1"/>
      <c r="F60" s="1">
        <f>D60*E60</f>
        <v>0</v>
      </c>
      <c r="G60" s="115"/>
      <c r="H60" s="107"/>
      <c r="I60" s="78">
        <f>F60*G60+F60</f>
        <v>0</v>
      </c>
    </row>
    <row r="61" spans="1:9" ht="15">
      <c r="B61" s="9" t="s">
        <v>18</v>
      </c>
      <c r="C61" s="6"/>
      <c r="D61" s="1">
        <f>SUM(D59:D60)</f>
        <v>4</v>
      </c>
      <c r="E61" s="6"/>
      <c r="F61" s="17"/>
      <c r="G61" s="6"/>
      <c r="H61" s="6"/>
      <c r="I61" s="77">
        <f>SUM(I57:I60)</f>
        <v>0</v>
      </c>
    </row>
    <row r="63" spans="1:9" ht="15">
      <c r="A63" s="10">
        <f>10</f>
        <v>10</v>
      </c>
      <c r="B63" s="112" t="s">
        <v>33</v>
      </c>
      <c r="C63" s="112"/>
      <c r="D63" s="112"/>
      <c r="E63" s="112"/>
      <c r="F63" s="112"/>
      <c r="G63" s="112"/>
      <c r="H63" s="112"/>
      <c r="I63" s="112"/>
    </row>
    <row r="64" spans="1:9">
      <c r="A64" s="153"/>
      <c r="B64" s="1" t="s">
        <v>20</v>
      </c>
      <c r="C64" s="6" t="s">
        <v>11</v>
      </c>
      <c r="D64" s="1">
        <f>26</f>
        <v>26</v>
      </c>
      <c r="E64" s="17"/>
      <c r="F64" s="23">
        <f>D64*E64</f>
        <v>0</v>
      </c>
      <c r="G64" s="114">
        <v>0.23</v>
      </c>
      <c r="H64" s="105">
        <v>1</v>
      </c>
      <c r="I64" s="76">
        <f>F64*G64+F64</f>
        <v>0</v>
      </c>
    </row>
    <row r="65" spans="1:9">
      <c r="A65" s="154"/>
      <c r="B65" s="1" t="s">
        <v>21</v>
      </c>
      <c r="C65" s="6" t="s">
        <v>11</v>
      </c>
      <c r="D65" s="1">
        <v>10</v>
      </c>
      <c r="E65" s="17"/>
      <c r="F65" s="23">
        <f>D65*E65</f>
        <v>0</v>
      </c>
      <c r="G65" s="116"/>
      <c r="H65" s="106"/>
      <c r="I65" s="76">
        <f>F65*G65+F65</f>
        <v>0</v>
      </c>
    </row>
    <row r="66" spans="1:9">
      <c r="A66" s="154"/>
      <c r="B66" s="1" t="s">
        <v>22</v>
      </c>
      <c r="C66" s="6" t="s">
        <v>11</v>
      </c>
      <c r="D66" s="1">
        <v>16</v>
      </c>
      <c r="E66" s="17"/>
      <c r="F66" s="23">
        <f>D66*E66</f>
        <v>0</v>
      </c>
      <c r="G66" s="115"/>
      <c r="H66" s="107"/>
      <c r="I66" s="76">
        <f>F66*G66+F66</f>
        <v>0</v>
      </c>
    </row>
    <row r="67" spans="1:9" ht="15">
      <c r="A67" s="1"/>
      <c r="B67" s="9" t="s">
        <v>18</v>
      </c>
      <c r="C67" s="6"/>
      <c r="D67" s="1"/>
      <c r="E67" s="6"/>
      <c r="F67" s="6"/>
      <c r="G67" s="6"/>
      <c r="H67" s="6"/>
      <c r="I67" s="77">
        <f>SUM(I64:I66)</f>
        <v>0</v>
      </c>
    </row>
    <row r="68" spans="1:9" ht="15">
      <c r="B68" s="14"/>
      <c r="C68" s="15"/>
      <c r="E68" s="15"/>
      <c r="F68" s="15"/>
      <c r="G68" s="15"/>
      <c r="H68" s="15"/>
      <c r="I68" s="89"/>
    </row>
    <row r="69" spans="1:9" ht="15">
      <c r="A69" s="42">
        <v>11</v>
      </c>
      <c r="B69" s="112" t="s">
        <v>64</v>
      </c>
      <c r="C69" s="112"/>
      <c r="D69" s="112"/>
      <c r="E69" s="112"/>
      <c r="F69" s="112"/>
      <c r="G69" s="112"/>
      <c r="H69" s="112"/>
      <c r="I69" s="113"/>
    </row>
    <row r="70" spans="1:9">
      <c r="A70" s="134"/>
      <c r="B70" s="40" t="s">
        <v>55</v>
      </c>
      <c r="C70" s="6" t="s">
        <v>11</v>
      </c>
      <c r="D70" s="1">
        <v>4</v>
      </c>
      <c r="E70" s="17"/>
      <c r="F70" s="17"/>
      <c r="G70" s="114">
        <v>0.23</v>
      </c>
      <c r="H70" s="17">
        <v>1</v>
      </c>
      <c r="I70" s="83">
        <f>E70*0.23+E70</f>
        <v>0</v>
      </c>
    </row>
    <row r="71" spans="1:9">
      <c r="A71" s="134"/>
      <c r="B71" s="40" t="s">
        <v>56</v>
      </c>
      <c r="C71" s="6" t="s">
        <v>11</v>
      </c>
      <c r="D71" s="1">
        <v>4</v>
      </c>
      <c r="E71" s="17"/>
      <c r="F71" s="17"/>
      <c r="G71" s="104"/>
      <c r="H71" s="17">
        <v>1</v>
      </c>
      <c r="I71" s="83">
        <f>E71*0.23+E71</f>
        <v>0</v>
      </c>
    </row>
    <row r="72" spans="1:9" ht="15">
      <c r="A72" s="57"/>
      <c r="B72" s="9" t="s">
        <v>18</v>
      </c>
      <c r="C72" s="6"/>
      <c r="D72" s="1"/>
      <c r="E72" s="17"/>
      <c r="F72" s="17"/>
      <c r="G72" s="6"/>
      <c r="H72" s="17"/>
      <c r="I72" s="69">
        <f>SUM(I70:I71)</f>
        <v>0</v>
      </c>
    </row>
    <row r="73" spans="1:9" ht="15" thickBot="1"/>
    <row r="74" spans="1:9">
      <c r="A74" s="128" t="s">
        <v>66</v>
      </c>
      <c r="B74" s="129"/>
      <c r="C74" s="129"/>
      <c r="D74" s="129"/>
      <c r="E74" s="130"/>
      <c r="F74" s="24" t="s">
        <v>57</v>
      </c>
      <c r="G74" s="19"/>
      <c r="H74" s="18"/>
      <c r="I74" s="20"/>
    </row>
    <row r="75" spans="1:9" ht="15.75" thickBot="1">
      <c r="A75" s="131"/>
      <c r="B75" s="132"/>
      <c r="C75" s="132"/>
      <c r="D75" s="132"/>
      <c r="E75" s="133"/>
      <c r="F75" s="80">
        <f>I51+I56+I61++I67</f>
        <v>0</v>
      </c>
      <c r="G75" s="21"/>
      <c r="H75" s="21"/>
      <c r="I75" s="79">
        <f>F75*G74+F75</f>
        <v>0</v>
      </c>
    </row>
    <row r="77" spans="1:9" ht="15">
      <c r="B77" s="26" t="s">
        <v>35</v>
      </c>
    </row>
    <row r="78" spans="1:9" ht="15">
      <c r="B78" s="14" t="s">
        <v>34</v>
      </c>
      <c r="F78" s="25">
        <f>F43+I75</f>
        <v>0</v>
      </c>
      <c r="I78" s="81"/>
    </row>
  </sheetData>
  <mergeCells count="47">
    <mergeCell ref="G64:G66"/>
    <mergeCell ref="B46:I46"/>
    <mergeCell ref="C29:C31"/>
    <mergeCell ref="B69:I69"/>
    <mergeCell ref="A70:A71"/>
    <mergeCell ref="G70:G71"/>
    <mergeCell ref="H64:H66"/>
    <mergeCell ref="A64:A66"/>
    <mergeCell ref="A48:A50"/>
    <mergeCell ref="B53:I53"/>
    <mergeCell ref="B58:I58"/>
    <mergeCell ref="B63:I63"/>
    <mergeCell ref="H54:H55"/>
    <mergeCell ref="H59:H60"/>
    <mergeCell ref="C48:C50"/>
    <mergeCell ref="G48:G50"/>
    <mergeCell ref="C54:C55"/>
    <mergeCell ref="G54:G55"/>
    <mergeCell ref="C59:C60"/>
    <mergeCell ref="G59:G60"/>
    <mergeCell ref="B42:E43"/>
    <mergeCell ref="G29:G31"/>
    <mergeCell ref="H29:H31"/>
    <mergeCell ref="A7:A15"/>
    <mergeCell ref="B18:I18"/>
    <mergeCell ref="B22:I22"/>
    <mergeCell ref="A23:A25"/>
    <mergeCell ref="C7:C15"/>
    <mergeCell ref="G7:G15"/>
    <mergeCell ref="H7:H15"/>
    <mergeCell ref="G23:G25"/>
    <mergeCell ref="B1:I1"/>
    <mergeCell ref="B45:I45"/>
    <mergeCell ref="A74:E75"/>
    <mergeCell ref="H47:H50"/>
    <mergeCell ref="B2:I2"/>
    <mergeCell ref="H23:H25"/>
    <mergeCell ref="B28:I28"/>
    <mergeCell ref="B34:I34"/>
    <mergeCell ref="B38:I38"/>
    <mergeCell ref="B6:I6"/>
    <mergeCell ref="A4:A5"/>
    <mergeCell ref="B4:B5"/>
    <mergeCell ref="C4:C5"/>
    <mergeCell ref="D4:D5"/>
    <mergeCell ref="E4:I4"/>
    <mergeCell ref="A42:A4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2025 2026</vt:lpstr>
      <vt:lpstr>2026 2027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2025-10-08T06:02:04Z</cp:lastPrinted>
  <dcterms:created xsi:type="dcterms:W3CDTF">2025-05-16T14:55:23Z</dcterms:created>
  <dcterms:modified xsi:type="dcterms:W3CDTF">2025-11-03T13:15:41Z</dcterms:modified>
</cp:coreProperties>
</file>