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en_skoroszyt" defaultThemeVersion="124226"/>
  <bookViews>
    <workbookView xWindow="-120" yWindow="-120" windowWidth="29040" windowHeight="15720" tabRatio="803"/>
  </bookViews>
  <sheets>
    <sheet name="Formularz" sheetId="26" r:id="rId1"/>
    <sheet name="B" sheetId="17" r:id="rId2"/>
    <sheet name="Szacunek" sheetId="16" r:id="rId3"/>
  </sheets>
  <definedNames>
    <definedName name="inflacja">#REF!</definedName>
    <definedName name="_xlnm.Print_Area" localSheetId="1">B!$A:$O</definedName>
    <definedName name="_xlnm.Print_Area" localSheetId="0">Formularz!$A:$T</definedName>
    <definedName name="_xlnm.Print_Area" localSheetId="2">Szacunek!$A:$D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2" i="26"/>
  <c r="R22"/>
  <c r="M22"/>
  <c r="N22" s="1"/>
  <c r="L22"/>
  <c r="S21"/>
  <c r="R21"/>
  <c r="N21"/>
  <c r="M21"/>
  <c r="L21"/>
  <c r="S20"/>
  <c r="R20"/>
  <c r="N20"/>
  <c r="M20"/>
  <c r="L20"/>
  <c r="S19"/>
  <c r="R19"/>
  <c r="N19"/>
  <c r="M19"/>
  <c r="L19"/>
  <c r="R18"/>
  <c r="S18" s="1"/>
  <c r="S23" s="1"/>
  <c r="N18"/>
  <c r="N23" s="1"/>
  <c r="M18"/>
  <c r="M23" s="1"/>
  <c r="L18"/>
  <c r="R23" l="1"/>
  <c r="L6" l="1"/>
  <c r="L7"/>
  <c r="P239" i="17" l="1"/>
  <c r="Q239"/>
  <c r="P240"/>
  <c r="Q240" s="1"/>
  <c r="P241"/>
  <c r="Q241" s="1"/>
  <c r="P242"/>
  <c r="Q242" s="1"/>
  <c r="P243"/>
  <c r="Q243" s="1"/>
  <c r="P244"/>
  <c r="Q244"/>
  <c r="Q430"/>
  <c r="R430"/>
  <c r="Q431"/>
  <c r="R431" s="1"/>
  <c r="M7" i="26" l="1"/>
  <c r="N7" s="1"/>
  <c r="R7"/>
  <c r="S7" s="1"/>
  <c r="M6"/>
  <c r="N6" s="1"/>
  <c r="R6"/>
  <c r="S6" s="1"/>
  <c r="R5" l="1"/>
  <c r="R8" s="1"/>
  <c r="D2" i="16" s="1"/>
  <c r="S5" i="26"/>
  <c r="S8" s="1"/>
  <c r="E2" i="16" s="1"/>
  <c r="L5" i="26"/>
  <c r="M5"/>
  <c r="N5" s="1"/>
  <c r="N8" s="1"/>
  <c r="M8" l="1"/>
  <c r="B2" i="16" s="1"/>
  <c r="F2" s="1"/>
  <c r="C2"/>
  <c r="H2"/>
  <c r="G2" l="1"/>
  <c r="S13" i="26"/>
  <c r="S14" s="1"/>
  <c r="E3" i="16" s="1"/>
  <c r="E4" s="1"/>
  <c r="R13" i="26"/>
  <c r="R14" s="1"/>
  <c r="D3" i="16" s="1"/>
  <c r="D4" s="1"/>
  <c r="L13" i="26"/>
  <c r="M13"/>
  <c r="N13" s="1"/>
  <c r="N14" s="1"/>
  <c r="M14" l="1"/>
  <c r="B3" i="16" s="1"/>
  <c r="B4" s="1"/>
  <c r="C3"/>
  <c r="C4" s="1"/>
  <c r="H3"/>
  <c r="F3" l="1"/>
  <c r="F4" s="1"/>
  <c r="G3"/>
  <c r="G4" s="1"/>
  <c r="H4"/>
</calcChain>
</file>

<file path=xl/sharedStrings.xml><?xml version="1.0" encoding="utf-8"?>
<sst xmlns="http://schemas.openxmlformats.org/spreadsheetml/2006/main" count="8169" uniqueCount="3303">
  <si>
    <t>Zawartość opakowania</t>
  </si>
  <si>
    <t>7</t>
  </si>
  <si>
    <t>10</t>
  </si>
  <si>
    <t>13</t>
  </si>
  <si>
    <t xml:space="preserve"> op.</t>
  </si>
  <si>
    <t>56 szt.</t>
  </si>
  <si>
    <t>Venetoclaxum</t>
  </si>
  <si>
    <t>28 szt.</t>
  </si>
  <si>
    <t>Ruxolitinibum</t>
  </si>
  <si>
    <t>Jakavi, tabl., 15 mg</t>
  </si>
  <si>
    <t>Jakavi, tabl., 20 mg</t>
  </si>
  <si>
    <t>Jakavi, tabl., 5 mg</t>
  </si>
  <si>
    <t>Razem</t>
  </si>
  <si>
    <t>B.70.</t>
  </si>
  <si>
    <t>Dexamethasonum</t>
  </si>
  <si>
    <t>4 wstrz.</t>
  </si>
  <si>
    <t>4 amp.-strz. + 4 igły</t>
  </si>
  <si>
    <t>15 zest.</t>
  </si>
  <si>
    <t>Dimethylis fumaras</t>
  </si>
  <si>
    <t>Teriflunomidum</t>
  </si>
  <si>
    <t>Fingolimodum</t>
  </si>
  <si>
    <t>Cladribinum</t>
  </si>
  <si>
    <t>Ozanimodum</t>
  </si>
  <si>
    <t>Kesimpta, roztwór do wstrzykiwań we wstrzykiwaczu, 20 mg</t>
  </si>
  <si>
    <t>Zeposia, kaps. twarde, 0,23 + 0,46 mg</t>
  </si>
  <si>
    <t>Zeposia, kaps. twarde, 0,92 mg</t>
  </si>
  <si>
    <t>Ponesimodum</t>
  </si>
  <si>
    <t>Ponvory, tabl. powl., 2 + 3 + 4 + 5 + 6 + 7 + 8 + 9 + 10 mg</t>
  </si>
  <si>
    <t>Ponvory, tabl. powl., 20 mg</t>
  </si>
  <si>
    <t>Siponimodum</t>
  </si>
  <si>
    <t>Mayzent, tabl. powl., 0,25 mg</t>
  </si>
  <si>
    <t>Mayzent, tabl. powl., 2 mg</t>
  </si>
  <si>
    <t>Risdiplamum</t>
  </si>
  <si>
    <t>Evrysdi, proszek do sporządzania roztworu doustnego, 0,75 mg/ml</t>
  </si>
  <si>
    <t>Mepolizumabum</t>
  </si>
  <si>
    <t>Benralizumab</t>
  </si>
  <si>
    <t>Nintedanibum</t>
  </si>
  <si>
    <t>60 kaps.</t>
  </si>
  <si>
    <t>Pirfenidonum</t>
  </si>
  <si>
    <t>63 szt.</t>
  </si>
  <si>
    <t>252 szt.</t>
  </si>
  <si>
    <t>84 szt.</t>
  </si>
  <si>
    <t>1 wstrzykiwacz</t>
  </si>
  <si>
    <t>2 amp.-strz.</t>
  </si>
  <si>
    <t>Baricitinibum</t>
  </si>
  <si>
    <t>35 szt.</t>
  </si>
  <si>
    <t>Tofacitinibum</t>
  </si>
  <si>
    <t>Upadacitinibum</t>
  </si>
  <si>
    <t>Rinvoq, tabl. o przedł. uwalnianiu, 15 mg</t>
  </si>
  <si>
    <t>Dupilumabum</t>
  </si>
  <si>
    <t>Dupixent, roztwór do wstrzykiwań, 300 mg</t>
  </si>
  <si>
    <t>2 amp.-strzyk. 2 ml z osłonką na igłę</t>
  </si>
  <si>
    <t>1 wstrz.</t>
  </si>
  <si>
    <t>7 szt. (4 x 0,23 mg + 3 x 0,46mg)</t>
  </si>
  <si>
    <t>14 szt. (2 x 2 mg + 2 x 3 mg + 2 x 4 mg + 1 x 5 mg + 1 x 6 mg + 1 x 7 mg + 1 x 8 mg + 1 x 9 mg + 3 x 10 mg)</t>
  </si>
  <si>
    <t>12 szt.</t>
  </si>
  <si>
    <t>120 szt.</t>
  </si>
  <si>
    <t>1 but. po 80 ml</t>
  </si>
  <si>
    <t>Zadanie 1</t>
  </si>
  <si>
    <t>Zadanie 2</t>
  </si>
  <si>
    <t>Nr zadania</t>
  </si>
  <si>
    <t>1 fiol.</t>
  </si>
  <si>
    <t>Risankizumabum</t>
  </si>
  <si>
    <t>Skyrizi, roztwór do wstrzykiwań, 150 mg/ml</t>
  </si>
  <si>
    <t>08054083023021</t>
  </si>
  <si>
    <t>Guselkumabum</t>
  </si>
  <si>
    <t>Tremfya, roztwór do wstrzykiwań, 100 mg/ml</t>
  </si>
  <si>
    <t>05413868116687</t>
  </si>
  <si>
    <t>B.35.</t>
  </si>
  <si>
    <t>Anakinrum</t>
  </si>
  <si>
    <t>Kineret, roztwór do wstrzykiwań, 100 mg/0,67 ml</t>
  </si>
  <si>
    <t>07350031443271</t>
  </si>
  <si>
    <t>Filgotinibum</t>
  </si>
  <si>
    <t>30 szt.</t>
  </si>
  <si>
    <t>Jyseleca, tabl. powl., 200 mg</t>
  </si>
  <si>
    <t>05430002329178</t>
  </si>
  <si>
    <t>Roxadustatum</t>
  </si>
  <si>
    <t>Evrenzo, tabl. powl., 100 mg</t>
  </si>
  <si>
    <t>05909991458720</t>
  </si>
  <si>
    <t>B.37.</t>
  </si>
  <si>
    <t>Evrenzo, tabl. powl., 150 mg</t>
  </si>
  <si>
    <t>05909991458737</t>
  </si>
  <si>
    <t>Evrenzo, tabl. powl., 20 mg</t>
  </si>
  <si>
    <t>05909991458690</t>
  </si>
  <si>
    <t>Evrenzo, tabl. powl., 50 mg</t>
  </si>
  <si>
    <t>05909991458706</t>
  </si>
  <si>
    <t>Evrenzo, tabl. powl., 70 mg</t>
  </si>
  <si>
    <t>05909991458713</t>
  </si>
  <si>
    <t>Erenumabum</t>
  </si>
  <si>
    <t>Aimovig, roztwór do wstrzykiwań, 140 mg/ml</t>
  </si>
  <si>
    <t>07613421024604</t>
  </si>
  <si>
    <t>B.133.</t>
  </si>
  <si>
    <t>Fremanezumabum</t>
  </si>
  <si>
    <t>1 amp.-strzyk.</t>
  </si>
  <si>
    <t>Ajovy, roztwór do wstrzykiwań, 225 mg</t>
  </si>
  <si>
    <t>05909991396497</t>
  </si>
  <si>
    <t>Omalizumabum</t>
  </si>
  <si>
    <t>Xolair, roztwór do wstrzykiwań, 75 mg</t>
  </si>
  <si>
    <t>05909990708376</t>
  </si>
  <si>
    <t>Xolair, roztwór do wstrzykiwań, 150 mg</t>
  </si>
  <si>
    <t>05909990708406</t>
  </si>
  <si>
    <t>Ixazomibum</t>
  </si>
  <si>
    <t>3 szt.</t>
  </si>
  <si>
    <t>Ninlaro, kaps. twarde, 2,3 mg</t>
  </si>
  <si>
    <t>03400930077696</t>
  </si>
  <si>
    <t>B.54.</t>
  </si>
  <si>
    <t>Ninlaro, kaps. twarde, 3 mg</t>
  </si>
  <si>
    <t>03400930077719</t>
  </si>
  <si>
    <t>Ninlaro, kaps. twarde, 4 mg</t>
  </si>
  <si>
    <t>03400930077726</t>
  </si>
  <si>
    <t>Elotuzumabum</t>
  </si>
  <si>
    <t>Empliciti, proszek do sporządzania koncentratu roztworu do infuzji, 300 mg</t>
  </si>
  <si>
    <t>08027950032181</t>
  </si>
  <si>
    <t>Empliciti, proszek do sporządzania koncentratu roztworu do infuzji, 400 mg</t>
  </si>
  <si>
    <t>08027950032198</t>
  </si>
  <si>
    <t>Isatuximabum</t>
  </si>
  <si>
    <t>Sarclisa, koncentrat do sporządzania roztworu do infuzji, 20 mg/ml</t>
  </si>
  <si>
    <t>05909991427832</t>
  </si>
  <si>
    <t>05909991427818</t>
  </si>
  <si>
    <t>Zanubrutinibum</t>
  </si>
  <si>
    <t>Brukinsa, kaps. twarde, 80 mg</t>
  </si>
  <si>
    <t>08720598340112</t>
  </si>
  <si>
    <t>Fedratinibum</t>
  </si>
  <si>
    <t>Inrebic, kaps. twarde, 100 mg</t>
  </si>
  <si>
    <t>07640133688596</t>
  </si>
  <si>
    <t>B.81.</t>
  </si>
  <si>
    <t>Ponatinibum</t>
  </si>
  <si>
    <t>Iclusig, tabl. powl., 45 mg</t>
  </si>
  <si>
    <t>07640159433637</t>
  </si>
  <si>
    <t>B.14.; B.65.</t>
  </si>
  <si>
    <t>60 szt.</t>
  </si>
  <si>
    <t>Iclusig, tabl. powl., 15 mg</t>
  </si>
  <si>
    <t>07640159433613</t>
  </si>
  <si>
    <t>21 szt.</t>
  </si>
  <si>
    <t>Daratumumabum</t>
  </si>
  <si>
    <t>05413868119596</t>
  </si>
  <si>
    <t>Jakavi, tabl., 10 mg</t>
  </si>
  <si>
    <t>112 szt.</t>
  </si>
  <si>
    <t>Luspaterceptum</t>
  </si>
  <si>
    <t>Reblozyl, proszek do sporządzania roztworu do wstrzykiwań, 25 mg</t>
  </si>
  <si>
    <t>07640133688244</t>
  </si>
  <si>
    <t>B.142.</t>
  </si>
  <si>
    <t>Reblozyl, proszek do sporządzania roztworu do wstrzykiwań, 75 mg</t>
  </si>
  <si>
    <t>07640133688251</t>
  </si>
  <si>
    <t>Ibrutinibum</t>
  </si>
  <si>
    <t>Adalimumabum</t>
  </si>
  <si>
    <t>05996537014250</t>
  </si>
  <si>
    <t>B.32.; B.33.; B.35.; B.36.; B.47.</t>
  </si>
  <si>
    <t>Asciminibum</t>
  </si>
  <si>
    <t>Scemblix, tabl. powl., 20 mg</t>
  </si>
  <si>
    <t>07613421131616</t>
  </si>
  <si>
    <t>B.14.</t>
  </si>
  <si>
    <t>Scemblix, tabl. powl., 40 mg</t>
  </si>
  <si>
    <t>07613421131623</t>
  </si>
  <si>
    <t>Romiplostimum</t>
  </si>
  <si>
    <t>Revolade, tabl. powl., 50 mg</t>
  </si>
  <si>
    <t>Eltrombopagum</t>
  </si>
  <si>
    <t>Revolade, tabl. powl., 25 mg</t>
  </si>
  <si>
    <t>Acalabrutinibum</t>
  </si>
  <si>
    <t>Jemperli, roztwór do infuzji, 50 mg/ml</t>
  </si>
  <si>
    <t>05909991449872</t>
  </si>
  <si>
    <t>Dostarlimabum</t>
  </si>
  <si>
    <t>1 fiol. 10 ml</t>
  </si>
  <si>
    <t>Saphnelo, koncentrat do sporządzania roztworu do infuzji, 300 mg</t>
  </si>
  <si>
    <t>Anifrolumabum</t>
  </si>
  <si>
    <t>1 fiol. 2 ml</t>
  </si>
  <si>
    <t>05000456072700</t>
  </si>
  <si>
    <t>07613421040123</t>
  </si>
  <si>
    <t>05413868120370</t>
  </si>
  <si>
    <t>05413868120363</t>
  </si>
  <si>
    <t>07640133688220</t>
  </si>
  <si>
    <t>07640133688237</t>
  </si>
  <si>
    <t>07613421024598</t>
  </si>
  <si>
    <t>07613421024581</t>
  </si>
  <si>
    <t>1 szt.</t>
  </si>
  <si>
    <t>20 szt.</t>
  </si>
  <si>
    <t>10 szt.</t>
  </si>
  <si>
    <t>100 szt.</t>
  </si>
  <si>
    <t>4 szt.</t>
  </si>
  <si>
    <t>Epoetinum alfa</t>
  </si>
  <si>
    <t>Levofloxacinum</t>
  </si>
  <si>
    <t>20 ml</t>
  </si>
  <si>
    <t>50 sasz.</t>
  </si>
  <si>
    <t>2 fiol.</t>
  </si>
  <si>
    <t>7 szt.</t>
  </si>
  <si>
    <t>Sildenafili citras</t>
  </si>
  <si>
    <t>Bevacizumabum</t>
  </si>
  <si>
    <t>1 fiol.a 4 ml</t>
  </si>
  <si>
    <t>Cinacalcetum</t>
  </si>
  <si>
    <t>Darbepoetinum alfa</t>
  </si>
  <si>
    <t>Etanerceptum</t>
  </si>
  <si>
    <t>Glatirameri acetas</t>
  </si>
  <si>
    <t>Immunoglobulinum humanum normale</t>
  </si>
  <si>
    <t>Interferonum beta-1a</t>
  </si>
  <si>
    <t>Obinutuzumabum</t>
  </si>
  <si>
    <t>Ofatumumabum</t>
  </si>
  <si>
    <t>Paricalcitolum</t>
  </si>
  <si>
    <t>Peginterferonum alfa-2a</t>
  </si>
  <si>
    <t>Peginterferonum beta-1a</t>
  </si>
  <si>
    <t>Rituximabum</t>
  </si>
  <si>
    <t>1 fiol. po 10 ml</t>
  </si>
  <si>
    <t>Afliberceptum</t>
  </si>
  <si>
    <t>Tocilizumabum</t>
  </si>
  <si>
    <t>6 szt.</t>
  </si>
  <si>
    <t>1 fiol. po 5 ml</t>
  </si>
  <si>
    <t>0,5 ml</t>
  </si>
  <si>
    <t xml:space="preserve"> B. Leki i środki spożywcze specjalnego przeznaczenia żywieniowego dostępne w ramach programu lekowego</t>
  </si>
  <si>
    <t>LP</t>
  </si>
  <si>
    <t>Substancja czynna</t>
  </si>
  <si>
    <t>Nazwa  postać i dawka leku</t>
  </si>
  <si>
    <t>Numer GTIN lub inny kod jednoznacznie identyfikujący produkt</t>
  </si>
  <si>
    <t>Termin wejścia w życie decyzji</t>
  </si>
  <si>
    <t>Okres obowiązywania decyzji</t>
  </si>
  <si>
    <t>Grupa limitowa</t>
  </si>
  <si>
    <t>Cena zbytu netto</t>
  </si>
  <si>
    <t>Urzędowa cena zbytu</t>
  </si>
  <si>
    <t>Cena hurtowa brutto</t>
  </si>
  <si>
    <t>Wysokość limitu finansowania</t>
  </si>
  <si>
    <t xml:space="preserve">Oznaczenie załącznika zawierającego zakres wskazań objętych refundacją  wg ICD 10 </t>
  </si>
  <si>
    <t>Poziom odpłatności</t>
  </si>
  <si>
    <t>Wysokość dopłaty świadczeniobiorcy</t>
  </si>
  <si>
    <t>1</t>
  </si>
  <si>
    <t>Abemaciclibum</t>
  </si>
  <si>
    <t>Verzenios, tabl. powl., 100 mg</t>
  </si>
  <si>
    <t>70 szt.</t>
  </si>
  <si>
    <t>05014602500986</t>
  </si>
  <si>
    <t>2022-09-01</t>
  </si>
  <si>
    <t>2 lata</t>
  </si>
  <si>
    <t>1210.0, Abemacyklib</t>
  </si>
  <si>
    <t>B.9.FM.</t>
  </si>
  <si>
    <t>bezpłatny</t>
  </si>
  <si>
    <t>0</t>
  </si>
  <si>
    <t>2</t>
  </si>
  <si>
    <t>Verzenios, tabl. powl., 150 mg</t>
  </si>
  <si>
    <t>05014602500993</t>
  </si>
  <si>
    <t>3</t>
  </si>
  <si>
    <t>Verzenios, tabl. powl., 50 mg</t>
  </si>
  <si>
    <t>05014602500979</t>
  </si>
  <si>
    <t>4</t>
  </si>
  <si>
    <t>Abrocitinibum</t>
  </si>
  <si>
    <t>Cibinqo, tabl. powl., 100 mg</t>
  </si>
  <si>
    <t>05415062384565</t>
  </si>
  <si>
    <t>2023-11-01</t>
  </si>
  <si>
    <t>1289.0, Abrocytynib</t>
  </si>
  <si>
    <t>B.124.</t>
  </si>
  <si>
    <t>5</t>
  </si>
  <si>
    <t>Cibinqo, tabl. powl., 200 mg</t>
  </si>
  <si>
    <t>05415062384572</t>
  </si>
  <si>
    <t>6</t>
  </si>
  <si>
    <t>Cibinqo, tabl. powl., 50 mg</t>
  </si>
  <si>
    <t>05415062384558</t>
  </si>
  <si>
    <t>2023-01-01</t>
  </si>
  <si>
    <t>1166.1, Inhibitory kinazy tyrozynowej Brutona - akalabrutynib</t>
  </si>
  <si>
    <t>B.79.</t>
  </si>
  <si>
    <t>8</t>
  </si>
  <si>
    <t>Calquence, tabl. powl., 100 mg</t>
  </si>
  <si>
    <t>05000456071116</t>
  </si>
  <si>
    <t>9</t>
  </si>
  <si>
    <t>Acidum carglumicum</t>
  </si>
  <si>
    <t>2023-03-01</t>
  </si>
  <si>
    <t>1271.0, Kwas kargluminowy</t>
  </si>
  <si>
    <t>B.143.</t>
  </si>
  <si>
    <t>Ucedane, tabletki do sporządzania zawiesiny doustnej, 200 mg</t>
  </si>
  <si>
    <t>08718858150847</t>
  </si>
  <si>
    <t>11</t>
  </si>
  <si>
    <t>Amgevita, roztwór do wstrzykiwań, 20 mg</t>
  </si>
  <si>
    <t>1 amp.-strzyk. 0,4 ml</t>
  </si>
  <si>
    <t>08715131019761</t>
  </si>
  <si>
    <t>1050.1, blokery TNF - adalimumab</t>
  </si>
  <si>
    <t>&lt;1&gt;B.32.; &lt;2&gt;B.33.; &lt;3&gt;B.35.; &lt;4&gt;B.36.; &lt;5&gt;B.47.</t>
  </si>
  <si>
    <t>12</t>
  </si>
  <si>
    <t>Amgevita, roztwór do wstrzykiwań, 40 mg</t>
  </si>
  <si>
    <t>2 amp.-strzyk. 0,8 ml</t>
  </si>
  <si>
    <t>08715131019808</t>
  </si>
  <si>
    <t>14</t>
  </si>
  <si>
    <t>Hyrimoz, roztwór do wstrzykiwań w ampułko-strzykawce, 40 mg</t>
  </si>
  <si>
    <t>2 amp. - strzyk. 0,8 ml z zabezpieczeniem</t>
  </si>
  <si>
    <t>07613421020897</t>
  </si>
  <si>
    <t>Hyrimoz, roztwór do wstrzykiwań, 40 mg</t>
  </si>
  <si>
    <t>2 wstrzykiwacze 0,8 ml</t>
  </si>
  <si>
    <t>07613421020880</t>
  </si>
  <si>
    <t>15</t>
  </si>
  <si>
    <t>Idacio, roztwór do wstrzykiwań w ampułko-strzykawce, 40 mg</t>
  </si>
  <si>
    <t>2 amp.-strzyk. 0,8 ml + 2 gaziki</t>
  </si>
  <si>
    <t>04052682034213</t>
  </si>
  <si>
    <t>&lt;1&gt;B.32.; &lt;2&gt;B.33.; &lt;3&gt;B.35.; &lt;4&gt;B.36.; &lt;5&gt;B.47.; &lt;6&gt;B.105.</t>
  </si>
  <si>
    <t>16</t>
  </si>
  <si>
    <t>Idacio, roztwór do wstrzykiwań we wstrzykiwaczu, 40 mg</t>
  </si>
  <si>
    <t>2 wstrzykiwacze 0,8 ml + 2 gaziki</t>
  </si>
  <si>
    <t>04052682034220</t>
  </si>
  <si>
    <t>17</t>
  </si>
  <si>
    <t>Yuflyma, roztwór do wstrzykiwań we wstrzykiwaczu, 40 mg</t>
  </si>
  <si>
    <t>05996537014243</t>
  </si>
  <si>
    <t>2023-05-01</t>
  </si>
  <si>
    <t>18</t>
  </si>
  <si>
    <t>19</t>
  </si>
  <si>
    <t>Yuflyma, roztwór do wstrzykiwań we wstrzykiwaczu, 80 mg</t>
  </si>
  <si>
    <t>05996537016087</t>
  </si>
  <si>
    <t>20</t>
  </si>
  <si>
    <t>Afatinibum</t>
  </si>
  <si>
    <t>Giotrif, tabl. powl., 20 mg</t>
  </si>
  <si>
    <t>05909991083397</t>
  </si>
  <si>
    <t>2023-09-01</t>
  </si>
  <si>
    <t>1127.0, Inhibitory kinaz białkowych - afatynib</t>
  </si>
  <si>
    <t>B.6.</t>
  </si>
  <si>
    <t>21</t>
  </si>
  <si>
    <t>Giotrif, tabl. powl., 30 mg</t>
  </si>
  <si>
    <t>05909991083434</t>
  </si>
  <si>
    <t>22</t>
  </si>
  <si>
    <t>Giotrif, tabl. powl., 40 mg</t>
  </si>
  <si>
    <t>05909991083465</t>
  </si>
  <si>
    <t>23</t>
  </si>
  <si>
    <t>Aflibercept</t>
  </si>
  <si>
    <t>Zaltrap, koncentrat do sporządzania roztworu do infuzji, 25 mg/ml</t>
  </si>
  <si>
    <t>1 fiol. 4 ml</t>
  </si>
  <si>
    <t>05909991039400</t>
  </si>
  <si>
    <t>3 lata</t>
  </si>
  <si>
    <t>1164.0, Leki p-nowotworowe – aflibercept</t>
  </si>
  <si>
    <t>B.4.</t>
  </si>
  <si>
    <t>24</t>
  </si>
  <si>
    <t>1 fiol. 8 ml</t>
  </si>
  <si>
    <t>05909991039462</t>
  </si>
  <si>
    <t>25</t>
  </si>
  <si>
    <t>Eylea, roztwór do wstrzykiwań, 40 mg/ml</t>
  </si>
  <si>
    <t>1 fiol.a 0,1 ml</t>
  </si>
  <si>
    <t>03837000137095</t>
  </si>
  <si>
    <t>2022-11-01</t>
  </si>
  <si>
    <t>1133.0, Aflibercept</t>
  </si>
  <si>
    <t>26</t>
  </si>
  <si>
    <t>Agalsidasum alfa</t>
  </si>
  <si>
    <t>Replagal, koncentrat do sporządzania roztworu do infuzji, 1 mg/ml</t>
  </si>
  <si>
    <t>1 fiol. 3,5 ml</t>
  </si>
  <si>
    <t>05909990999514</t>
  </si>
  <si>
    <t>1191.1, Agalzydaza alfa</t>
  </si>
  <si>
    <t>B.104.</t>
  </si>
  <si>
    <t>27</t>
  </si>
  <si>
    <t>Agalsidasum beta</t>
  </si>
  <si>
    <t>Fabrazyme, proszek do przygotowania koncentratu do sporządzania roztworu do infuzji, 35 mg</t>
  </si>
  <si>
    <t>05909990971213</t>
  </si>
  <si>
    <t>1191.2, Agalzydaza beta</t>
  </si>
  <si>
    <t>28</t>
  </si>
  <si>
    <t>Fabrazyme, proszek do przygotowania koncentratu do sporządzania roztworu do infuzji, 5 mg</t>
  </si>
  <si>
    <t>05909990013654</t>
  </si>
  <si>
    <t>29</t>
  </si>
  <si>
    <t>2023-07-01</t>
  </si>
  <si>
    <t>1091.1, Factor IX coagulationis humanus recombinate</t>
  </si>
  <si>
    <t>B.15.</t>
  </si>
  <si>
    <t>30</t>
  </si>
  <si>
    <t>31</t>
  </si>
  <si>
    <t>32</t>
  </si>
  <si>
    <t>33</t>
  </si>
  <si>
    <t>Alectinibum</t>
  </si>
  <si>
    <t>Alecensa, kaps. twarde, 150 mg</t>
  </si>
  <si>
    <t>224 szt.</t>
  </si>
  <si>
    <t>05902768001143</t>
  </si>
  <si>
    <t>1190.0, Alectinib</t>
  </si>
  <si>
    <t>34</t>
  </si>
  <si>
    <t>Alemtuzumabum</t>
  </si>
  <si>
    <t>Lemtrada, koncetrat do sporządzania roztworu do infuzji, 12 mg</t>
  </si>
  <si>
    <t>05909991088156</t>
  </si>
  <si>
    <t>1160.0, Alemtuzumab</t>
  </si>
  <si>
    <t>B.29.</t>
  </si>
  <si>
    <t>35</t>
  </si>
  <si>
    <t>Alglucosidasum alfa</t>
  </si>
  <si>
    <t>Myozyme, proszek do przygotowania koncentratu do sporządzania roztworu do infuzji, 50 mg</t>
  </si>
  <si>
    <t>1 fiol.po 20 ml</t>
  </si>
  <si>
    <t>05909990623853</t>
  </si>
  <si>
    <t>1052.0, Alglucosidase alfa</t>
  </si>
  <si>
    <t>B.22.</t>
  </si>
  <si>
    <t>36</t>
  </si>
  <si>
    <t>Alirocumabum</t>
  </si>
  <si>
    <t>Praluent, roztwór do wstrzykiwań, 150 mg</t>
  </si>
  <si>
    <t>2 wstrzykiwacze</t>
  </si>
  <si>
    <t>05909991236618</t>
  </si>
  <si>
    <t>1181.0, Alirocumab</t>
  </si>
  <si>
    <t>B.101.</t>
  </si>
  <si>
    <t>37</t>
  </si>
  <si>
    <t>Praluent, roztwór do wstrzykiwań, 300 mg</t>
  </si>
  <si>
    <t>05909991441166</t>
  </si>
  <si>
    <t>38</t>
  </si>
  <si>
    <t>Alpelisibum</t>
  </si>
  <si>
    <t>Piqray, tabl. powl., 150 mg</t>
  </si>
  <si>
    <t>07613421024826</t>
  </si>
  <si>
    <t>1264.0, Alpelisyb</t>
  </si>
  <si>
    <t>39</t>
  </si>
  <si>
    <t>Piqray, tabl. powl., 200 mg</t>
  </si>
  <si>
    <t>07613421024840</t>
  </si>
  <si>
    <t>40</t>
  </si>
  <si>
    <t>Piqray, tabl. powl., 50+200 mg</t>
  </si>
  <si>
    <t>56 szt. (28 x 50 mg + 28 x 200 mg)</t>
  </si>
  <si>
    <t>07613421024833</t>
  </si>
  <si>
    <t>41</t>
  </si>
  <si>
    <t>Amifampridinum</t>
  </si>
  <si>
    <t>Firdapse, tabl., 10 mg</t>
  </si>
  <si>
    <t>05055956400706</t>
  </si>
  <si>
    <t>1227.0, Amifamprydyna</t>
  </si>
  <si>
    <t>B.121.</t>
  </si>
  <si>
    <t>42</t>
  </si>
  <si>
    <t>7 amp.-strz. po 0,67 ml z podziałką</t>
  </si>
  <si>
    <t>1153.0, Anakinra</t>
  </si>
  <si>
    <t>&lt;1&gt;B.33; &lt;2&gt;B.86.</t>
  </si>
  <si>
    <t>43</t>
  </si>
  <si>
    <t>1284.0, Anifrolumab</t>
  </si>
  <si>
    <t>B.150.</t>
  </si>
  <si>
    <t>44</t>
  </si>
  <si>
    <t>Apalutamidum</t>
  </si>
  <si>
    <t>Erleada, tabl. powl., 60 mg</t>
  </si>
  <si>
    <t>05413868117059</t>
  </si>
  <si>
    <t>1240.0, Apalutamid</t>
  </si>
  <si>
    <t>B.56.</t>
  </si>
  <si>
    <t>45</t>
  </si>
  <si>
    <t>Apomorphini hydrochloridum hemihydricum</t>
  </si>
  <si>
    <t>Dacepton, roztwór do infuzji, 5 mg/ml</t>
  </si>
  <si>
    <t>5 fiol.a 20 ml</t>
  </si>
  <si>
    <t>05909991247904</t>
  </si>
  <si>
    <t>1177.0, Apomorfina</t>
  </si>
  <si>
    <t>B.90.</t>
  </si>
  <si>
    <t>46</t>
  </si>
  <si>
    <t>1288.0, Asciminib</t>
  </si>
  <si>
    <t>47</t>
  </si>
  <si>
    <t>48</t>
  </si>
  <si>
    <t>2022-03-01</t>
  </si>
  <si>
    <t>49</t>
  </si>
  <si>
    <t>50</t>
  </si>
  <si>
    <t>51</t>
  </si>
  <si>
    <t>Atezolizumabum</t>
  </si>
  <si>
    <t>Tecentriq, koncentrat do sporządzania roztworu do infuzji, 1200 mg</t>
  </si>
  <si>
    <t>1 fiol.a 20 ml</t>
  </si>
  <si>
    <t>05902768001167</t>
  </si>
  <si>
    <t>1183.0, Atezolizumab</t>
  </si>
  <si>
    <t>&lt;1&gt;B.5.; &lt;2&gt;B.6.</t>
  </si>
  <si>
    <t>52</t>
  </si>
  <si>
    <t>Tecentriq, koncentrat do sporządzania roztworu do infuzji, 840 mg</t>
  </si>
  <si>
    <t>1 fiol.a 14 ml</t>
  </si>
  <si>
    <t>07613326025546</t>
  </si>
  <si>
    <t>53</t>
  </si>
  <si>
    <t>Avalglucosidasum alfa</t>
  </si>
  <si>
    <t>Nexviadyme, proszek do przygotowania koncentratu do sporządzania roztworu do infuzji, 100 mg</t>
  </si>
  <si>
    <t>1 fiol.po 10 ml</t>
  </si>
  <si>
    <t>05909991472474</t>
  </si>
  <si>
    <t>2024-01-01</t>
  </si>
  <si>
    <t>1052.1, Awalglukozydaza alfa</t>
  </si>
  <si>
    <t>54</t>
  </si>
  <si>
    <t>Avatrombopag</t>
  </si>
  <si>
    <t>Doptelet, tabl. powl., 20 mg</t>
  </si>
  <si>
    <t>07350031443110</t>
  </si>
  <si>
    <t>1268.0, Awatrombopag</t>
  </si>
  <si>
    <t>B.97.</t>
  </si>
  <si>
    <t>55</t>
  </si>
  <si>
    <t>15 szt.</t>
  </si>
  <si>
    <t>07350031443127</t>
  </si>
  <si>
    <t>56</t>
  </si>
  <si>
    <t>07350031443134</t>
  </si>
  <si>
    <t>57</t>
  </si>
  <si>
    <t>Avelumabum</t>
  </si>
  <si>
    <t>Bavencio, koncentrat do sporządzania roztworu do infuzji, 20 mg/ml</t>
  </si>
  <si>
    <t>04054839462153</t>
  </si>
  <si>
    <t>1223.0, Awelumab</t>
  </si>
  <si>
    <t>&lt;1&gt;B.117.; &lt;2&gt;B.141.FM</t>
  </si>
  <si>
    <t>58</t>
  </si>
  <si>
    <t>Axicabtagene ciloleucel</t>
  </si>
  <si>
    <t>Yescarta, dyspersja do infuzji, 0,4 x 10^8 – 2 x 10^8 komórek</t>
  </si>
  <si>
    <t>1 worek po 68 ml</t>
  </si>
  <si>
    <t>05909991438487</t>
  </si>
  <si>
    <t>1226.1, Aksykabtagen cyloleucel</t>
  </si>
  <si>
    <t>B.12.FM.</t>
  </si>
  <si>
    <t>59</t>
  </si>
  <si>
    <t>60</t>
  </si>
  <si>
    <t>61</t>
  </si>
  <si>
    <t>Azacitidine</t>
  </si>
  <si>
    <t>Onureg, tabl. powl., 200 mg</t>
  </si>
  <si>
    <t>07640133688435</t>
  </si>
  <si>
    <t>1118.1, Leki przeciwnowotworowe – antymetabolity – analogi pirymidyny – azacytydyna - postać doustna</t>
  </si>
  <si>
    <t>B.114.</t>
  </si>
  <si>
    <t>62</t>
  </si>
  <si>
    <t>Onureg, tabl. powl., 300 mg</t>
  </si>
  <si>
    <t>07640133688442</t>
  </si>
  <si>
    <t>63</t>
  </si>
  <si>
    <t>Olumiant, tabl. powl., 2 mg</t>
  </si>
  <si>
    <t>03837000170740</t>
  </si>
  <si>
    <t>1192.0, Baricytynib</t>
  </si>
  <si>
    <t>&lt;1&gt;B.33.; &lt;2&gt;B.124.</t>
  </si>
  <si>
    <t>64</t>
  </si>
  <si>
    <t>Olumiant, tabl. powl., 4 mg</t>
  </si>
  <si>
    <t>03837000170825</t>
  </si>
  <si>
    <t>65</t>
  </si>
  <si>
    <t>Bedaquilinum</t>
  </si>
  <si>
    <t>Sirturo, tabl., 100 mg</t>
  </si>
  <si>
    <t>188 szt.</t>
  </si>
  <si>
    <t>05909991140984</t>
  </si>
  <si>
    <t>1 rok 6 miesięcy</t>
  </si>
  <si>
    <t>1249.0, Bedakilina</t>
  </si>
  <si>
    <t>B.136.FM.</t>
  </si>
  <si>
    <t>67</t>
  </si>
  <si>
    <t>Fasenra, roztwór do wstrzykiwań, 30 mg</t>
  </si>
  <si>
    <t>1 amp.-strz. a 1 ml</t>
  </si>
  <si>
    <t>05000456031516</t>
  </si>
  <si>
    <t>1199.0, Benralizumab</t>
  </si>
  <si>
    <t>B.44.</t>
  </si>
  <si>
    <t>66</t>
  </si>
  <si>
    <t>1 wstrzykiwacz a 1 ml</t>
  </si>
  <si>
    <t>05000456059213</t>
  </si>
  <si>
    <t>68</t>
  </si>
  <si>
    <t>Betainum anhydricum</t>
  </si>
  <si>
    <t>Cystadane, proszek doustny, 1 g</t>
  </si>
  <si>
    <t>180 g</t>
  </si>
  <si>
    <t>03663502000441</t>
  </si>
  <si>
    <t>1084.0, Betaine anhydrous</t>
  </si>
  <si>
    <t>B.21.</t>
  </si>
  <si>
    <t>69</t>
  </si>
  <si>
    <t>Alymsys, koncentrat do sporządzania roztworu do infuzji, 25 mg/ml</t>
  </si>
  <si>
    <t>08436596260030</t>
  </si>
  <si>
    <t>1095.0, Leki p-nowotworowe, przeciwciała monoklonalne - bewacyzumab</t>
  </si>
  <si>
    <t>&lt;5&gt;B.70.</t>
  </si>
  <si>
    <t>70</t>
  </si>
  <si>
    <t>1 fiol.po 4 ml</t>
  </si>
  <si>
    <t>71</t>
  </si>
  <si>
    <t>Mvasi, koncentrat do sporządzania roztworu do infuzji, 25 mg/ml</t>
  </si>
  <si>
    <t>08715131021863</t>
  </si>
  <si>
    <t>72</t>
  </si>
  <si>
    <t>Oyavas, koncentrat do sporządzania roztworu do infuzji, 25 mg/ml</t>
  </si>
  <si>
    <t>05909991451332</t>
  </si>
  <si>
    <t>73</t>
  </si>
  <si>
    <t>Vegzelma, koncentrat do sporządzania roztworu do infuzji, 25 mg/ml</t>
  </si>
  <si>
    <t>05996537008044</t>
  </si>
  <si>
    <t>74</t>
  </si>
  <si>
    <t>Abevmy, koncentrat do sporządzania roztworu do infuzji, 25 mg/ml</t>
  </si>
  <si>
    <t>75</t>
  </si>
  <si>
    <t>Bexarotenum</t>
  </si>
  <si>
    <t>Targretin, kaps. miękkie, 75 mg</t>
  </si>
  <si>
    <t>05909990213504</t>
  </si>
  <si>
    <t>1129.0, Beksaroten</t>
  </si>
  <si>
    <t>B.66.</t>
  </si>
  <si>
    <t>76</t>
  </si>
  <si>
    <t>Bimekizumabum</t>
  </si>
  <si>
    <t>Bimzelx, roztwór do wstrzykiwań we wstrzykiwaczu, 160 mg/ml</t>
  </si>
  <si>
    <t>2 wstrzykiwacze 1 ml</t>
  </si>
  <si>
    <t>05413787220618</t>
  </si>
  <si>
    <t>1273.0, Bimekizumab</t>
  </si>
  <si>
    <t>B.47.</t>
  </si>
  <si>
    <t>77</t>
  </si>
  <si>
    <t>Binimetinib</t>
  </si>
  <si>
    <t>Mektovi, tabl. powl., 15 mg</t>
  </si>
  <si>
    <t>03573994003922</t>
  </si>
  <si>
    <t>1214.0, Binimetynib</t>
  </si>
  <si>
    <t>B.59.</t>
  </si>
  <si>
    <t>78</t>
  </si>
  <si>
    <t>Blinatumomabum</t>
  </si>
  <si>
    <t>Blincyto, proszek do sporządzania koncentratu roztworu do infuzji, 38,5 µg</t>
  </si>
  <si>
    <t>1 fiol.prosz. + 1 fiol.roztw.stabilizującego 10ml</t>
  </si>
  <si>
    <t>05909991256371</t>
  </si>
  <si>
    <t>1188.0, Blinatumomab</t>
  </si>
  <si>
    <t>B.65.</t>
  </si>
  <si>
    <t>79</t>
  </si>
  <si>
    <t>Bosentanum</t>
  </si>
  <si>
    <t>Bopaho, tabl. powl., 125 mg</t>
  </si>
  <si>
    <t>05909991102869</t>
  </si>
  <si>
    <t>1056.0, Bosentan</t>
  </si>
  <si>
    <t>B.31.</t>
  </si>
  <si>
    <t>80</t>
  </si>
  <si>
    <t>Bosentan Ranbaxy, tabl. powl., 125 mg</t>
  </si>
  <si>
    <t>05909991488529</t>
  </si>
  <si>
    <t>81</t>
  </si>
  <si>
    <t>Bosentan Sandoz GmbH, tabl. powl., 125 mg</t>
  </si>
  <si>
    <t>05907626708004</t>
  </si>
  <si>
    <t>82</t>
  </si>
  <si>
    <t>83</t>
  </si>
  <si>
    <t>84</t>
  </si>
  <si>
    <t>Brentuximabum vedotinum</t>
  </si>
  <si>
    <t>Adcetris, proszek do sporządzania koncentratu roztworu do infuzji, 50 mg</t>
  </si>
  <si>
    <t>05909991004545</t>
  </si>
  <si>
    <t>&lt;1&gt;2023-01-01/&lt;2&gt;2024-01-01</t>
  </si>
  <si>
    <t>1142.0, Brentuksymab vedotin</t>
  </si>
  <si>
    <t>85</t>
  </si>
  <si>
    <t>Brexucabtagene autoleucel</t>
  </si>
  <si>
    <t>Tecartus, dyspersja do infuzji, 0,4 x 10^8 – 2 x 10^8 komórek</t>
  </si>
  <si>
    <t>05909991460662</t>
  </si>
  <si>
    <t>1226.2, Breksukabtagen autoleucel</t>
  </si>
  <si>
    <t>86</t>
  </si>
  <si>
    <t>Brigatinibum</t>
  </si>
  <si>
    <t>Alunbrig, tabl. powl., 180 mg</t>
  </si>
  <si>
    <t>07038319119956</t>
  </si>
  <si>
    <t>1209.0, Brygatynib</t>
  </si>
  <si>
    <t>87</t>
  </si>
  <si>
    <t>Alunbrig, tabl. powl., 30 mg</t>
  </si>
  <si>
    <t>07038319119970</t>
  </si>
  <si>
    <t>88</t>
  </si>
  <si>
    <t>Alunbrig, tabl. powl., 90 mg</t>
  </si>
  <si>
    <t>07038319119963</t>
  </si>
  <si>
    <t>89</t>
  </si>
  <si>
    <t>Alunbrig, tabl. powl., 90+180 mg</t>
  </si>
  <si>
    <t>28 szt. (7 tabl. 90 mg + 21 tabl. 180 mg)</t>
  </si>
  <si>
    <t>07038319119987</t>
  </si>
  <si>
    <t>90</t>
  </si>
  <si>
    <t>Brolucizumabum</t>
  </si>
  <si>
    <t>Beovu, roztwór do wstrzykiwań, 120 mg/ml</t>
  </si>
  <si>
    <t>1 amp.-strzyk. 0,165 ml</t>
  </si>
  <si>
    <t>07613421034993</t>
  </si>
  <si>
    <t>1235.0, Brolucizumab</t>
  </si>
  <si>
    <t>91</t>
  </si>
  <si>
    <t>Burosumab</t>
  </si>
  <si>
    <t>Crysvita, roztwór do wstrzykiwań, 10 mg</t>
  </si>
  <si>
    <t>05038903003915</t>
  </si>
  <si>
    <t>1287.0, Burosumab</t>
  </si>
  <si>
    <t>B.151.</t>
  </si>
  <si>
    <t>92</t>
  </si>
  <si>
    <t>Crysvita, roztwór do wstrzykiwań, 20 mg</t>
  </si>
  <si>
    <t>05038903003922</t>
  </si>
  <si>
    <t>93</t>
  </si>
  <si>
    <t>Crysvita, roztwór do wstrzykiwań, 30 mg</t>
  </si>
  <si>
    <t>05038903003939</t>
  </si>
  <si>
    <t>94</t>
  </si>
  <si>
    <t>96</t>
  </si>
  <si>
    <t>1 fiol. 5 ml</t>
  </si>
  <si>
    <t>95</t>
  </si>
  <si>
    <t>1 fiol. 6 ml</t>
  </si>
  <si>
    <t>97</t>
  </si>
  <si>
    <t>98</t>
  </si>
  <si>
    <t>Cabozantinibum</t>
  </si>
  <si>
    <t>Cabometyx, tabl. powl., 20 mg</t>
  </si>
  <si>
    <t>03582186003947</t>
  </si>
  <si>
    <t>1175.0, Kabozantynib</t>
  </si>
  <si>
    <t>&lt;1&gt;B.5.; &lt;2&gt;B.10.; &lt;3&gt;B.119.</t>
  </si>
  <si>
    <t>99</t>
  </si>
  <si>
    <t>Cabometyx, tabl. powl., 40 mg</t>
  </si>
  <si>
    <t>03582186003954</t>
  </si>
  <si>
    <t>100</t>
  </si>
  <si>
    <t>Cabometyx, tabl. powl., 60 mg</t>
  </si>
  <si>
    <t>03582186003961</t>
  </si>
  <si>
    <t>101</t>
  </si>
  <si>
    <t>Cannabidiolum</t>
  </si>
  <si>
    <t>Epidyolex, roztwór doustny, 100 mg/ml</t>
  </si>
  <si>
    <t>1 but. 100 ml</t>
  </si>
  <si>
    <t>05055813900103</t>
  </si>
  <si>
    <t>1294.0, Kannabidiol</t>
  </si>
  <si>
    <t>&lt;1&gt;B.153.; &lt;2&gt;B.154.FM.</t>
  </si>
  <si>
    <t>102</t>
  </si>
  <si>
    <t>Carfilzomibum</t>
  </si>
  <si>
    <t>Kyprolis, proszek do sporządzania roztworu do infuzji, 10 mg</t>
  </si>
  <si>
    <t>05909991298463</t>
  </si>
  <si>
    <t>1189.0, Karfilzomib</t>
  </si>
  <si>
    <t>103</t>
  </si>
  <si>
    <t>Kyprolis, proszek do sporządzania roztworu do infuzji, 30 mg</t>
  </si>
  <si>
    <t>05909991298470</t>
  </si>
  <si>
    <t>104</t>
  </si>
  <si>
    <t>Kyprolis, proszek do sporządzania roztworu do infuzji, 60 mg</t>
  </si>
  <si>
    <t>05909991256388</t>
  </si>
  <si>
    <t>105</t>
  </si>
  <si>
    <t>Cemiplimabum</t>
  </si>
  <si>
    <t>Libtayo, koncentrat do sporządzania roztworu do infuzji, 350 mg</t>
  </si>
  <si>
    <t>05909991408329</t>
  </si>
  <si>
    <t>1231.0, Cemiplimab</t>
  </si>
  <si>
    <t>106</t>
  </si>
  <si>
    <t>Certolizumabum pegol</t>
  </si>
  <si>
    <t>Cimzia, roztwór do wstrzykiwań w amp.-strz., 200 mg/ml</t>
  </si>
  <si>
    <t>05909990734894</t>
  </si>
  <si>
    <t>1104.0, Certolizumab pegol</t>
  </si>
  <si>
    <t>&lt;1&gt;B.33.; &lt;2&gt;B.35.; &lt;3&gt;B.36.; &lt;4&gt;B.47.; &lt;5&gt;B.82.</t>
  </si>
  <si>
    <t>108</t>
  </si>
  <si>
    <t>1 fiol.po 100 ml</t>
  </si>
  <si>
    <t>107</t>
  </si>
  <si>
    <t>109</t>
  </si>
  <si>
    <t>Cinacalcetii hydrochloridum</t>
  </si>
  <si>
    <t>Cinacalcet Accordpharma, tabl. powl., 30 mg</t>
  </si>
  <si>
    <t>05055565762707</t>
  </si>
  <si>
    <t>1058.0, Cinacalcet</t>
  </si>
  <si>
    <t>B.39.</t>
  </si>
  <si>
    <t>110</t>
  </si>
  <si>
    <t>Cinacalcet Accordpharma, tabl. powl., 60 mg</t>
  </si>
  <si>
    <t>05055565762714</t>
  </si>
  <si>
    <t>111</t>
  </si>
  <si>
    <t>Cinacalcet Accordpharma, tabl. powl., 90 mg</t>
  </si>
  <si>
    <t>05055565762721</t>
  </si>
  <si>
    <t>112</t>
  </si>
  <si>
    <t>113</t>
  </si>
  <si>
    <t>114</t>
  </si>
  <si>
    <t>115</t>
  </si>
  <si>
    <t>Cinacalcet Aurovitas, tabl. powl., 30 mg</t>
  </si>
  <si>
    <t>05909991417192</t>
  </si>
  <si>
    <t>116</t>
  </si>
  <si>
    <t>Cinacalcet Aurovitas, tabl. powl., 60 mg</t>
  </si>
  <si>
    <t>05909991417253</t>
  </si>
  <si>
    <t>117</t>
  </si>
  <si>
    <t>Cinacalcet Aurovitas, tabl. powl., 90 mg</t>
  </si>
  <si>
    <t>05909991417314</t>
  </si>
  <si>
    <t>118</t>
  </si>
  <si>
    <t>119</t>
  </si>
  <si>
    <t>120</t>
  </si>
  <si>
    <t>121</t>
  </si>
  <si>
    <t>Mavenclad, tabl., 10 mg</t>
  </si>
  <si>
    <t>04054839365331</t>
  </si>
  <si>
    <t>1200.0, Kladrybina</t>
  </si>
  <si>
    <t>122</t>
  </si>
  <si>
    <t>04054839365348</t>
  </si>
  <si>
    <t>123</t>
  </si>
  <si>
    <t>04054839365355</t>
  </si>
  <si>
    <t>124</t>
  </si>
  <si>
    <t>Cobimetinibum</t>
  </si>
  <si>
    <t>Cotellic, tabl. powl., 20 mg</t>
  </si>
  <si>
    <t>05902768001136</t>
  </si>
  <si>
    <t>1158.0, Kobimetynib</t>
  </si>
  <si>
    <t>125</t>
  </si>
  <si>
    <t>Crizotinibum</t>
  </si>
  <si>
    <t>Xalkori, kaps. twarde, 200 mg</t>
  </si>
  <si>
    <t>05909991004484</t>
  </si>
  <si>
    <t>1151.0, Kryzotynib</t>
  </si>
  <si>
    <t>126</t>
  </si>
  <si>
    <t>Xalkori, kaps. twarde, 250 mg</t>
  </si>
  <si>
    <t>05909991004507</t>
  </si>
  <si>
    <t>128</t>
  </si>
  <si>
    <t>Dabrafenibum</t>
  </si>
  <si>
    <t>Tafinlar, kaps. twarde, 50 mg</t>
  </si>
  <si>
    <t>05909991078591</t>
  </si>
  <si>
    <t>1136.0, Inhibitory kinaz białkowych - dabrafenib</t>
  </si>
  <si>
    <t>127</t>
  </si>
  <si>
    <t>05909991078584</t>
  </si>
  <si>
    <t>130</t>
  </si>
  <si>
    <t>Tafinlar, kaps. twarde, 75 mg</t>
  </si>
  <si>
    <t>05909991078645</t>
  </si>
  <si>
    <t>129</t>
  </si>
  <si>
    <t>05909991078607</t>
  </si>
  <si>
    <t>133</t>
  </si>
  <si>
    <t>1 fiol. 15 ml</t>
  </si>
  <si>
    <t>1187.0, Daratumumab</t>
  </si>
  <si>
    <t>&lt;1&gt;B.54.; &lt;2&gt;B.145.</t>
  </si>
  <si>
    <t>132</t>
  </si>
  <si>
    <t>1 fiol. 20 ml</t>
  </si>
  <si>
    <t>131</t>
  </si>
  <si>
    <t>134</t>
  </si>
  <si>
    <t>Aranesp, roztwór do wstrzykiwań, 20 μg/0,5 ml</t>
  </si>
  <si>
    <t>1 amp.-strz.po 0,5 ml</t>
  </si>
  <si>
    <t>05909990738779</t>
  </si>
  <si>
    <t>1043.1, czynniki stymulujące erytropoezę - darbepoetyna</t>
  </si>
  <si>
    <t>135</t>
  </si>
  <si>
    <t>Aranesp, roztwór do wstrzykiwań, 30 μg/0,3 ml</t>
  </si>
  <si>
    <t>1 amp.-strz.po 0,3 ml</t>
  </si>
  <si>
    <t>05909990738793</t>
  </si>
  <si>
    <t>136</t>
  </si>
  <si>
    <t>Aranesp, roztwór do wstrzykiwań, 40 μg/0,4 ml</t>
  </si>
  <si>
    <t>1 amp.-strz.po 0,4 ml</t>
  </si>
  <si>
    <t>05909990738847</t>
  </si>
  <si>
    <t>137</t>
  </si>
  <si>
    <t>Aranesp, roztwór do wstrzykiwań, 50 μg/0,5 ml</t>
  </si>
  <si>
    <t>05909990738861</t>
  </si>
  <si>
    <t>138</t>
  </si>
  <si>
    <t>Aranesp, roztwór do wstrzykiwań, 60 μg/0,3 ml</t>
  </si>
  <si>
    <t>05909990738885</t>
  </si>
  <si>
    <t>139</t>
  </si>
  <si>
    <t>Darolutamidum</t>
  </si>
  <si>
    <t>Nubeqa, tabl. powl., 300 mg</t>
  </si>
  <si>
    <t>05908229303337</t>
  </si>
  <si>
    <t>1241.0, Darolutamid</t>
  </si>
  <si>
    <t>140</t>
  </si>
  <si>
    <t>141</t>
  </si>
  <si>
    <t>Ozurdex, implant doszklistkowy, 700 μg</t>
  </si>
  <si>
    <t>1 implant doszklistkowy z aplikatorem</t>
  </si>
  <si>
    <t>05909990796663</t>
  </si>
  <si>
    <t>1161.1, Deksametazon w  postaci implantów do ciała szklistego</t>
  </si>
  <si>
    <t>&lt;1&gt;B.70.; &lt;2&gt;B.105.</t>
  </si>
  <si>
    <t>142</t>
  </si>
  <si>
    <t>Tecfidera, kaps. dojel. twarde, 120 mg</t>
  </si>
  <si>
    <t>14 szt.</t>
  </si>
  <si>
    <t>00646520415445</t>
  </si>
  <si>
    <t>1145.0, Fumaran dimetylu</t>
  </si>
  <si>
    <t>143</t>
  </si>
  <si>
    <t>Tecfidera, kaps. dojel. twarde, 240 mg</t>
  </si>
  <si>
    <t>00646520415452</t>
  </si>
  <si>
    <t>144</t>
  </si>
  <si>
    <t>Dinutuximabum beta</t>
  </si>
  <si>
    <t>Qarziba, koncentrat do sporządzania roztworu do infuzji, 4,5 mg/ml</t>
  </si>
  <si>
    <t>1 fiol.po 4,5 ml</t>
  </si>
  <si>
    <t>05060146291736</t>
  </si>
  <si>
    <t>1208.0, Dinutuksymab beta</t>
  </si>
  <si>
    <t>B.110.</t>
  </si>
  <si>
    <t>145</t>
  </si>
  <si>
    <t>1280.0, Dostarlimab</t>
  </si>
  <si>
    <t>B.148.</t>
  </si>
  <si>
    <t>146</t>
  </si>
  <si>
    <t>Dupixent, roztwór do wstrzykiwań, 200 mg</t>
  </si>
  <si>
    <t>2 amp-strzyk. po 1,14 ml</t>
  </si>
  <si>
    <t>05909991404741</t>
  </si>
  <si>
    <t>1230.0, Dupilumab</t>
  </si>
  <si>
    <t>&lt;1&gt;B.44.; &lt;2&gt;B.124.</t>
  </si>
  <si>
    <t>147</t>
  </si>
  <si>
    <t>05909991341435</t>
  </si>
  <si>
    <t>148</t>
  </si>
  <si>
    <t>Durvalumabum</t>
  </si>
  <si>
    <t>Imfinzi, koncentrat do sporządzania roztworu do infuzji, 50 mg/ml</t>
  </si>
  <si>
    <t>1 fiol.a 10 ml</t>
  </si>
  <si>
    <t>05000456031493</t>
  </si>
  <si>
    <t>1218.0, Durwalumab</t>
  </si>
  <si>
    <t>149</t>
  </si>
  <si>
    <t>1 fiol.a 2,4 ml</t>
  </si>
  <si>
    <t>05000456031486</t>
  </si>
  <si>
    <t>150</t>
  </si>
  <si>
    <t>Eculizumabum</t>
  </si>
  <si>
    <t>Bekemv, koncentrat do sporządzania roztworu do infuzji, 300 mg</t>
  </si>
  <si>
    <t>1 fiol. 30 ml</t>
  </si>
  <si>
    <t>08715131025755</t>
  </si>
  <si>
    <t>1171.0, Ekulizumab</t>
  </si>
  <si>
    <t>B.96.</t>
  </si>
  <si>
    <t>151</t>
  </si>
  <si>
    <t>Soliris, koncentrat do sporządzania roztworu do infuzji, 300 mg</t>
  </si>
  <si>
    <t>05909990643776</t>
  </si>
  <si>
    <t>&lt;1&gt;3 lata/&lt;2&gt;2 lata</t>
  </si>
  <si>
    <t>&lt;1&gt;B.95.; &lt;2&gt;B.96.</t>
  </si>
  <si>
    <t>152</t>
  </si>
  <si>
    <t>Efmoroctocogum alfa</t>
  </si>
  <si>
    <t>Elocta, proszek i rozpuszczalnik do sporządzania roztworu do wstrzykiwań, 1000 IU</t>
  </si>
  <si>
    <t>1 fiol. proszku + 1 amp.-strzyk. rozp. 3 ml + zestaw do sporządzania i podania</t>
  </si>
  <si>
    <t>05909991246488</t>
  </si>
  <si>
    <t>1 rok 9 miesięcy</t>
  </si>
  <si>
    <t>1090.1, Factor VIII coagulationis humanus recombinate</t>
  </si>
  <si>
    <t>153</t>
  </si>
  <si>
    <t>Elocta, proszek i rozpuszczalnik do sporządzania roztworu do wstrzykiwań, 1500 IU</t>
  </si>
  <si>
    <t>05909991246495</t>
  </si>
  <si>
    <t>154</t>
  </si>
  <si>
    <t>Elocta, proszek i rozpuszczalnik do sporządzania roztworu do wstrzykiwań, 2000 IU</t>
  </si>
  <si>
    <t>05909991246501</t>
  </si>
  <si>
    <t>155</t>
  </si>
  <si>
    <t>Elocta, proszek i rozpuszczalnik do sporządzania roztworu do wstrzykiwań, 250 IU</t>
  </si>
  <si>
    <t>05909991246457</t>
  </si>
  <si>
    <t>156</t>
  </si>
  <si>
    <t>Elocta, proszek i rozpuszczalnik do sporządzania roztworu do wstrzykiwań, 3000 IU</t>
  </si>
  <si>
    <t>05909991246518</t>
  </si>
  <si>
    <t>157</t>
  </si>
  <si>
    <t>Elocta, proszek i rozpuszczalnik do sporządzania roztworu do wstrzykiwań, 500 IU</t>
  </si>
  <si>
    <t>05909991246464</t>
  </si>
  <si>
    <t>158</t>
  </si>
  <si>
    <t>Eftrenonacogum alpha</t>
  </si>
  <si>
    <t>Alprolix, proszek i rozpuszczalnik do sporządzania roztworu do wstrzykiwań, 1000 IU</t>
  </si>
  <si>
    <t>1 fiol. proszku + 1 amp.-strzyk. rozp. 5 ml + zestaw do podawania</t>
  </si>
  <si>
    <t>07350031441673</t>
  </si>
  <si>
    <t>159</t>
  </si>
  <si>
    <t>Alprolix, proszek i rozpuszczalnik do sporządzania roztworu do wstrzykiwań, 2000 IU</t>
  </si>
  <si>
    <t>07350031441680</t>
  </si>
  <si>
    <t>160</t>
  </si>
  <si>
    <t>Alprolix, proszek i rozpuszczalnik do sporządzania roztworu do wstrzykiwań, 250 IU</t>
  </si>
  <si>
    <t>07350031441659</t>
  </si>
  <si>
    <t>161</t>
  </si>
  <si>
    <t>Alprolix, proszek i rozpuszczalnik do sporządzania roztworu do wstrzykiwań, 3000 IU</t>
  </si>
  <si>
    <t>07350031441697</t>
  </si>
  <si>
    <t>162</t>
  </si>
  <si>
    <t>Alprolix, proszek i rozpuszczalnik do sporządzania roztworu do wstrzykiwań, 500 IU</t>
  </si>
  <si>
    <t>07350031441666</t>
  </si>
  <si>
    <t>163</t>
  </si>
  <si>
    <t>B.71.</t>
  </si>
  <si>
    <t>164</t>
  </si>
  <si>
    <t>Eliglustatum</t>
  </si>
  <si>
    <t>Cerdelga, kaps. twarde, 84 mg</t>
  </si>
  <si>
    <t>05909991205942</t>
  </si>
  <si>
    <t>1204.0, Eliglustat</t>
  </si>
  <si>
    <t>B.23.</t>
  </si>
  <si>
    <t>165</t>
  </si>
  <si>
    <t>1269.0, Elotuzumab</t>
  </si>
  <si>
    <t>166</t>
  </si>
  <si>
    <t>167</t>
  </si>
  <si>
    <t>05909990748204</t>
  </si>
  <si>
    <t>1172.0, Eltrombopag</t>
  </si>
  <si>
    <t>&lt;1&gt;B.97.; &lt;2&gt;B.98.; &lt;3&gt;B.127.</t>
  </si>
  <si>
    <t>168</t>
  </si>
  <si>
    <t>05909990748235</t>
  </si>
  <si>
    <t>169</t>
  </si>
  <si>
    <t>Encorafenibum</t>
  </si>
  <si>
    <t>Braftovi, kaps. twarde, 50 mg</t>
  </si>
  <si>
    <t>03573994003939</t>
  </si>
  <si>
    <t>1213.0, Enkorafenib</t>
  </si>
  <si>
    <t>170</t>
  </si>
  <si>
    <t>Braftovi, kaps. twarde, 75 mg</t>
  </si>
  <si>
    <t>42 szt.</t>
  </si>
  <si>
    <t>03573994003946</t>
  </si>
  <si>
    <t>171</t>
  </si>
  <si>
    <t>Enfortumabum vedotini</t>
  </si>
  <si>
    <t>Padcev, proszek do sporządzania koncentratu roztworu do infuzji, 20 mg</t>
  </si>
  <si>
    <t>05909991487430</t>
  </si>
  <si>
    <t>1291.0, Enfortumab wedotyny</t>
  </si>
  <si>
    <t>B.141.FM.</t>
  </si>
  <si>
    <t>172</t>
  </si>
  <si>
    <t>Padcev, proszek do sporządzania koncentratu roztworu do infuzji, 30 mg</t>
  </si>
  <si>
    <t>05909991487447</t>
  </si>
  <si>
    <t>173</t>
  </si>
  <si>
    <t>Entecavirum</t>
  </si>
  <si>
    <t>Entecavir Aurovitas, tabl. powl., 0,5 mg</t>
  </si>
  <si>
    <t>05909991363734</t>
  </si>
  <si>
    <t>1051.2, analogi nukleozydowe/nukleotydowe inne niż lamiwudyna - entekawir</t>
  </si>
  <si>
    <t>&lt;1&gt;B.1.; &lt;2&gt;B.106.</t>
  </si>
  <si>
    <t>174</t>
  </si>
  <si>
    <t>Entecavir Aurovitas, tabl. powl., 1 mg</t>
  </si>
  <si>
    <t>05909991363826</t>
  </si>
  <si>
    <t>B.1.</t>
  </si>
  <si>
    <t>175</t>
  </si>
  <si>
    <t>Entekavir Adamed , tabl. powl., 0,5 mg</t>
  </si>
  <si>
    <t>05906414003123</t>
  </si>
  <si>
    <t>176</t>
  </si>
  <si>
    <t>Entekavir Adamed , tabl. powl., 1 mg</t>
  </si>
  <si>
    <t>05906414003130</t>
  </si>
  <si>
    <t>177</t>
  </si>
  <si>
    <t>Entecavirum monohydricum</t>
  </si>
  <si>
    <t>Entecavir Accord, tabl. powl., 0,5 mg</t>
  </si>
  <si>
    <t>05055565742532</t>
  </si>
  <si>
    <t>178</t>
  </si>
  <si>
    <t>Entecavir Accord, tabl. powl., 1 mg</t>
  </si>
  <si>
    <t>05055565742549</t>
  </si>
  <si>
    <t>179</t>
  </si>
  <si>
    <t>Entecavir Zentiva, tabl. powl., 0,5 mg</t>
  </si>
  <si>
    <t>05909991369576</t>
  </si>
  <si>
    <t>180</t>
  </si>
  <si>
    <t>Entecavir Zentiva, tabl. powl., 1 mg</t>
  </si>
  <si>
    <t>05909991369590</t>
  </si>
  <si>
    <t>181</t>
  </si>
  <si>
    <t>Entrectinibum</t>
  </si>
  <si>
    <t>Rozlytrek, kaps. twarde, 100 mg</t>
  </si>
  <si>
    <t>07613326024891</t>
  </si>
  <si>
    <t>1270.0, Entrektynib</t>
  </si>
  <si>
    <t>&lt;1&gt;B.6.; &lt;2&gt;B.144.</t>
  </si>
  <si>
    <t>182</t>
  </si>
  <si>
    <t>Rozlytrek, kaps. twarde, 200 mg</t>
  </si>
  <si>
    <t>90 szt.</t>
  </si>
  <si>
    <t>07613326024624</t>
  </si>
  <si>
    <t>183</t>
  </si>
  <si>
    <t>Enzalutamidum</t>
  </si>
  <si>
    <t>1168.0, Enzalutamid</t>
  </si>
  <si>
    <t>184</t>
  </si>
  <si>
    <t>Xtandi, tabl. powl., 40 mg</t>
  </si>
  <si>
    <t>05909991415242</t>
  </si>
  <si>
    <t>185</t>
  </si>
  <si>
    <t>Binocrit, roztwór do wstrzykiwań, 1000 j.m./0,5 ml</t>
  </si>
  <si>
    <t>6 amp.-strz.po 0,5 ml</t>
  </si>
  <si>
    <t>05909990072378</t>
  </si>
  <si>
    <t>2022-01-01</t>
  </si>
  <si>
    <t>1043.0, czynniki stymulujące erytropoezę</t>
  </si>
  <si>
    <t>186</t>
  </si>
  <si>
    <t>Binocrit, roztwór do wstrzykiwań, 2000 j.m./ml</t>
  </si>
  <si>
    <t>6 amp-strz.po 1 ml</t>
  </si>
  <si>
    <t>05909990072392</t>
  </si>
  <si>
    <t>187</t>
  </si>
  <si>
    <t>Binocrit, roztwór do wstrzykiwań, 3000 j.m./0,3 ml</t>
  </si>
  <si>
    <t>6 amp-strz.po 0,3 ml</t>
  </si>
  <si>
    <t>05909990072439</t>
  </si>
  <si>
    <t>188</t>
  </si>
  <si>
    <t>Binocrit, roztwór do wstrzykiwań, 4000 j.m./0,4 ml</t>
  </si>
  <si>
    <t>6 amp-strz.po 0,4 ml</t>
  </si>
  <si>
    <t>05909990072453</t>
  </si>
  <si>
    <t>189</t>
  </si>
  <si>
    <t>Epoprostenolum</t>
  </si>
  <si>
    <t>Veletri, proszek do sporządzania roztworu do infuzji, 0,5 mg</t>
  </si>
  <si>
    <t>05909991089085</t>
  </si>
  <si>
    <t>1130.0, Epoprostenol</t>
  </si>
  <si>
    <t>190</t>
  </si>
  <si>
    <t>Veletri, proszek do sporządzania roztworu do infuzji, 1,5 mg</t>
  </si>
  <si>
    <t>05909991089092</t>
  </si>
  <si>
    <t>191</t>
  </si>
  <si>
    <t>1 wstrzykiwacz 1 ml</t>
  </si>
  <si>
    <t>1245.0, Erenumab</t>
  </si>
  <si>
    <t>192</t>
  </si>
  <si>
    <t>Esketaminum</t>
  </si>
  <si>
    <t>Spravato, aerozol do nosa, roztwór, 28 mg</t>
  </si>
  <si>
    <t>1 fiol. po 28 mg</t>
  </si>
  <si>
    <t>05413868117400</t>
  </si>
  <si>
    <t>1278.0, Esketamina</t>
  </si>
  <si>
    <t>B.147.</t>
  </si>
  <si>
    <t>193</t>
  </si>
  <si>
    <t>Enbrel, proszek i rozpuszczalnik do sporządzania roztworu do wstrzykiwań do stosowania u dzieci, 10 mg/ml</t>
  </si>
  <si>
    <t>4 fiol. + 4 amp.-strz.+ 4 igły + 4 nasadki na fiol. + 8 gazików</t>
  </si>
  <si>
    <t>05909990880881</t>
  </si>
  <si>
    <t>1050.21, blokery TNF - etanercept - 2</t>
  </si>
  <si>
    <t>B.33.</t>
  </si>
  <si>
    <t>194</t>
  </si>
  <si>
    <t>Enbrel, proszek i rozpuszczalnik do sporządzenia roztworu do wstrzykiwań, 25 mg/ml</t>
  </si>
  <si>
    <t>05909990777938</t>
  </si>
  <si>
    <t>&lt;1&gt;&lt;2&gt;&lt;3&gt;&lt;5&gt;2 lata/&lt;4&gt;3 lata</t>
  </si>
  <si>
    <t>195</t>
  </si>
  <si>
    <t>1050.2, blokery TNF - etanercept</t>
  </si>
  <si>
    <t>196</t>
  </si>
  <si>
    <t>197</t>
  </si>
  <si>
    <t>Erelzi, roztwór do wstrzykiwań, 25 mg</t>
  </si>
  <si>
    <t>4 amp.-strzyk. 0,5 ml</t>
  </si>
  <si>
    <t>09002260025770</t>
  </si>
  <si>
    <t>199</t>
  </si>
  <si>
    <t>Erelzi, roztwór do wstrzykiwań, 50 mg</t>
  </si>
  <si>
    <t>4 amp.-strzyk.</t>
  </si>
  <si>
    <t>09002260025794</t>
  </si>
  <si>
    <t>200</t>
  </si>
  <si>
    <t>201</t>
  </si>
  <si>
    <t>4 wstrzykiwacze 1 ml</t>
  </si>
  <si>
    <t>198</t>
  </si>
  <si>
    <t>09002260025787</t>
  </si>
  <si>
    <t>202</t>
  </si>
  <si>
    <t>203</t>
  </si>
  <si>
    <t>204</t>
  </si>
  <si>
    <t>205</t>
  </si>
  <si>
    <t>Evolocumabum</t>
  </si>
  <si>
    <t>Repatha, roztwór do wstrzykiwań, 140 mg</t>
  </si>
  <si>
    <t>05909991224370</t>
  </si>
  <si>
    <t>1198.0, Ewolokumab</t>
  </si>
  <si>
    <t>206</t>
  </si>
  <si>
    <t>Factor IX coagulationis humanus</t>
  </si>
  <si>
    <t>Immunine 1200 IU, proszek i rozpuszczalnik do sporządzania roztworu do wstrzykiwań, 1200 j.m.</t>
  </si>
  <si>
    <t>1 zestaw: fiol. proszku + fiol. rozp. +  zestaw do przenoszenia lub filtrowania + strzykawka + igła + zestaw do infuzji</t>
  </si>
  <si>
    <t>05909990645220</t>
  </si>
  <si>
    <t>1091.2, Factor IX coagulationis humanus</t>
  </si>
  <si>
    <t>207</t>
  </si>
  <si>
    <t>Immunine 600 IU, proszek i rozpuszczalnik do sporządzania roztworu do wstrzykiwań, 600 j.m.</t>
  </si>
  <si>
    <t>05909990643110</t>
  </si>
  <si>
    <t>208</t>
  </si>
  <si>
    <t>05909990799374</t>
  </si>
  <si>
    <t>209</t>
  </si>
  <si>
    <t>05909990799367</t>
  </si>
  <si>
    <t>210</t>
  </si>
  <si>
    <t>Factor VIII coagulationis humanus</t>
  </si>
  <si>
    <t>Beriate 1000, proszek i rozpuszczalnik do sporządzania roztworu do wstrzykiwań lub infuzji, 1000 j.m.</t>
  </si>
  <si>
    <t>1 fiol.z prosz. + 1 fiol.z rozp.po 10 ml</t>
  </si>
  <si>
    <t>05909991213695</t>
  </si>
  <si>
    <t>1090.2, Factor VIII coagulationis humanus</t>
  </si>
  <si>
    <t>211</t>
  </si>
  <si>
    <t>Beriate 500, proszek i rozpuszczalnik do sporządzania roztworu do wstrzykiwań lub infuzji, 500 j.m.</t>
  </si>
  <si>
    <t>1 fiol.z prosz. + 1 fiol.z rozp.po 5 ml</t>
  </si>
  <si>
    <t>05909991213688</t>
  </si>
  <si>
    <t>212</t>
  </si>
  <si>
    <t>Immunate 1000 IU FVIII/750 IU VWF, proszek i rozpuszczalnik do sporządzania roztworu do wstrzykiwań, 1000 j.m./fiol.</t>
  </si>
  <si>
    <t>1 fiol. proszku + 1 fiol. rozp. + zestaw infuzyjny</t>
  </si>
  <si>
    <t>05909990573615</t>
  </si>
  <si>
    <t>213</t>
  </si>
  <si>
    <t>Immunate 250 IU FVIII/190 IU VWF, proszek i rozpuszczalnik do sporządzania roztworu do wstrzykiwań, 250 j.m./fiol.</t>
  </si>
  <si>
    <t>05909990573554</t>
  </si>
  <si>
    <t>214</t>
  </si>
  <si>
    <t>Immunate 500 IU FVIII/375 IU VWF, proszek i rozpuszczalnik do sporządzania roztworu do wstrzykiwań, 500 j.m./fiol.</t>
  </si>
  <si>
    <t>05909990573561</t>
  </si>
  <si>
    <t>215</t>
  </si>
  <si>
    <t>05909990825349</t>
  </si>
  <si>
    <t>216</t>
  </si>
  <si>
    <t>05909990825301</t>
  </si>
  <si>
    <t>217</t>
  </si>
  <si>
    <t>05909990825332</t>
  </si>
  <si>
    <t>218</t>
  </si>
  <si>
    <t>Farycymab</t>
  </si>
  <si>
    <t>Vabysmo, roztwór do wstrzykiwań, 120 mg/ml</t>
  </si>
  <si>
    <t>1 fiol. 0,24 ml + 1 igła</t>
  </si>
  <si>
    <t>07613326050708</t>
  </si>
  <si>
    <t>1293.0, Farycymab</t>
  </si>
  <si>
    <t>219</t>
  </si>
  <si>
    <t>1247.0, Fedratynib</t>
  </si>
  <si>
    <t>220</t>
  </si>
  <si>
    <t>1276.0, Filgotynib</t>
  </si>
  <si>
    <t>221</t>
  </si>
  <si>
    <t>Gilenya, kaps. twarde, 0,5 mg</t>
  </si>
  <si>
    <t>05909990856480</t>
  </si>
  <si>
    <t>1105.0, Fingolimod</t>
  </si>
  <si>
    <t>222</t>
  </si>
  <si>
    <t>1 amp.-strzyk. 1,5 ml</t>
  </si>
  <si>
    <t>1246.0, Fremanezumab</t>
  </si>
  <si>
    <t>223</t>
  </si>
  <si>
    <t>Gemtuzumabum ozogamicinum</t>
  </si>
  <si>
    <t>Mylotarg, proszek do sporządzania koncentratu roztworu do infuzji, 5 mg</t>
  </si>
  <si>
    <t>05415062328576</t>
  </si>
  <si>
    <t>1251.0, Gemtuzumab ozogamycyny</t>
  </si>
  <si>
    <t>224</t>
  </si>
  <si>
    <t>Gilteritinibi fumaras</t>
  </si>
  <si>
    <t>Xospata, tabl. powl., 40 mg</t>
  </si>
  <si>
    <t>05909991426460</t>
  </si>
  <si>
    <t>1250.0, Gilterytynib</t>
  </si>
  <si>
    <t>225</t>
  </si>
  <si>
    <t>Givosiranum</t>
  </si>
  <si>
    <t>Givlaari, roztwór do wstrzykiwań, 189 mg/ml</t>
  </si>
  <si>
    <t>1 fiol.po 1 ml</t>
  </si>
  <si>
    <t>08720165814046</t>
  </si>
  <si>
    <t>4 lata</t>
  </si>
  <si>
    <t>1237.0, Giwosyran</t>
  </si>
  <si>
    <t>B.128.FM.</t>
  </si>
  <si>
    <t>226</t>
  </si>
  <si>
    <t>Copaxone, roztwór do wstrzykiwań, 20 mg/ml</t>
  </si>
  <si>
    <t>05909990017065</t>
  </si>
  <si>
    <t>1061.0, Glatirameri acetas</t>
  </si>
  <si>
    <t>227</t>
  </si>
  <si>
    <t>Copaxone, roztwór do wstrzykiwań, 40 mg/ml</t>
  </si>
  <si>
    <t>05909991216382</t>
  </si>
  <si>
    <t>228</t>
  </si>
  <si>
    <t>229</t>
  </si>
  <si>
    <t>230</t>
  </si>
  <si>
    <t>Glecaprevirum + Pibrentasvirum</t>
  </si>
  <si>
    <t>Maviret, tabl. powl., 100+40 mg</t>
  </si>
  <si>
    <t>08054083015927</t>
  </si>
  <si>
    <t>1179.0, Glecaprevir + Pibrentasvir</t>
  </si>
  <si>
    <t>231</t>
  </si>
  <si>
    <t>Glyceroli phenylbutyras</t>
  </si>
  <si>
    <t>Ravicti, płyn doustny, 1,1 g/ml</t>
  </si>
  <si>
    <t>1 butelka 25 ml + 1 nasadka</t>
  </si>
  <si>
    <t>07350110580354</t>
  </si>
  <si>
    <t>1262.0, Fenylomaślan glicerolu</t>
  </si>
  <si>
    <t>B.140.</t>
  </si>
  <si>
    <t>232</t>
  </si>
  <si>
    <t>Golimumabum</t>
  </si>
  <si>
    <t>Simponi, roztwór do wstrzykiwań, 50 mg</t>
  </si>
  <si>
    <t>05909990717187</t>
  </si>
  <si>
    <t>1050.4, blokery TNF - golimumab</t>
  </si>
  <si>
    <t>B.33.; B.35.; B.36.</t>
  </si>
  <si>
    <t>234</t>
  </si>
  <si>
    <t>1 amp.-strzyk.po 1 ml</t>
  </si>
  <si>
    <t>05413868113006</t>
  </si>
  <si>
    <t>1212.0, Guselkumab</t>
  </si>
  <si>
    <t>233</t>
  </si>
  <si>
    <t>235</t>
  </si>
  <si>
    <t>1166.0, Inhibitory kinazy tyrozynowej Brutona - ibrutynib</t>
  </si>
  <si>
    <t>237</t>
  </si>
  <si>
    <t>Imbruvica, tabl. powl., 140 mg</t>
  </si>
  <si>
    <t>05413868117011</t>
  </si>
  <si>
    <t>&lt;1&gt;B.12.FM.; &lt;2&gt;B.79.</t>
  </si>
  <si>
    <t>236</t>
  </si>
  <si>
    <t>238</t>
  </si>
  <si>
    <t>Imbruvica, tabl. powl., 280 mg</t>
  </si>
  <si>
    <t>05413868117028</t>
  </si>
  <si>
    <t>239</t>
  </si>
  <si>
    <t>Imbruvica, tabl. powl., 420 mg</t>
  </si>
  <si>
    <t>05413868117035</t>
  </si>
  <si>
    <t>240</t>
  </si>
  <si>
    <t>Imbruvica, tabl. powl., 560 mg</t>
  </si>
  <si>
    <t>05413868117042</t>
  </si>
  <si>
    <t>241</t>
  </si>
  <si>
    <t>Idursulfasum</t>
  </si>
  <si>
    <t>Elaprase, koncentrat do sporządzania roztworu do infuzji, 2 mg/ml</t>
  </si>
  <si>
    <t>1 fiol.po 3 ml</t>
  </si>
  <si>
    <t>05909990053742</t>
  </si>
  <si>
    <t>1062.0, Idursulfase</t>
  </si>
  <si>
    <t>B.25.</t>
  </si>
  <si>
    <t>242</t>
  </si>
  <si>
    <t>Iloprostum</t>
  </si>
  <si>
    <t>Ventavis , roztwór do inhalacji z nebulizatora, 10 μg/ml</t>
  </si>
  <si>
    <t>30 amp.po 1 ml</t>
  </si>
  <si>
    <t>05909990609079</t>
  </si>
  <si>
    <t>1063.0, Iloprost</t>
  </si>
  <si>
    <t>243</t>
  </si>
  <si>
    <t>Ventavis, roztwór do inhalacji z nebulizatora, 20 μg/ml</t>
  </si>
  <si>
    <t>05908229300633</t>
  </si>
  <si>
    <t>244</t>
  </si>
  <si>
    <t>Imiglucerasum</t>
  </si>
  <si>
    <t>Cerezyme, proszek do przygotowania koncentratu do sporządzania roztworu do infuzji, 400 j.m.</t>
  </si>
  <si>
    <t>05909990943012</t>
  </si>
  <si>
    <t>1065.0, Imiglucerasum</t>
  </si>
  <si>
    <t>245</t>
  </si>
  <si>
    <t>Imlifidasum</t>
  </si>
  <si>
    <t>Idefirix, proszek do sporządzania koncentratu roztworu do infuzji, 11 mg</t>
  </si>
  <si>
    <t>07350118290033</t>
  </si>
  <si>
    <t>1252.0, Imlifidaza</t>
  </si>
  <si>
    <t>B.137.FM.</t>
  </si>
  <si>
    <t>246</t>
  </si>
  <si>
    <t>07350118290040</t>
  </si>
  <si>
    <t>247</t>
  </si>
  <si>
    <t>Immunoglobulinum humanum</t>
  </si>
  <si>
    <t>Flebogamma DIF, roztwór do infuzji, 50 mg/ml</t>
  </si>
  <si>
    <t>05909990797868</t>
  </si>
  <si>
    <t>1066.0, Immunoglobulinum humanum</t>
  </si>
  <si>
    <t>&lt;1&gt;B.17.; &lt;2&gt;B.62.; &lt;3&gt;B.67.</t>
  </si>
  <si>
    <t>248</t>
  </si>
  <si>
    <t>1 fiol.po 200 ml</t>
  </si>
  <si>
    <t>05909990797875</t>
  </si>
  <si>
    <t>251</t>
  </si>
  <si>
    <t>Hizentra, roztwór do wstrzykiwań, 0,2 g/ml</t>
  </si>
  <si>
    <t>05909990869572</t>
  </si>
  <si>
    <t>1066.1, Immunoglobulinum humanum subcutaneum</t>
  </si>
  <si>
    <t>249</t>
  </si>
  <si>
    <t>05909990869657</t>
  </si>
  <si>
    <t>250</t>
  </si>
  <si>
    <t>1 fiol.po 5 ml</t>
  </si>
  <si>
    <t>05909990869541</t>
  </si>
  <si>
    <t>252</t>
  </si>
  <si>
    <t>1 fiol.po 50 ml</t>
  </si>
  <si>
    <t>05909991067380</t>
  </si>
  <si>
    <t>&lt;1&gt;B.62.; &lt;2&gt;B.67.</t>
  </si>
  <si>
    <t>253</t>
  </si>
  <si>
    <t>Privigen, roztwór do infuzji, 100 mg/ml</t>
  </si>
  <si>
    <t>05909991078676</t>
  </si>
  <si>
    <t>256</t>
  </si>
  <si>
    <t>Cuvitru, roztwór do wstrzykiwań, 200 mg/ml</t>
  </si>
  <si>
    <t>05909991292898</t>
  </si>
  <si>
    <t>&lt;1&gt;2022-11-01/&lt;2&gt;2023-11-01</t>
  </si>
  <si>
    <t>&lt;1&gt;3 lata/&lt;2&gt;2 lata 6 miesięcy</t>
  </si>
  <si>
    <t>&lt;1&gt;B.17.; &lt;2&gt;B.62.</t>
  </si>
  <si>
    <t>255</t>
  </si>
  <si>
    <t>05909991292874</t>
  </si>
  <si>
    <t>254</t>
  </si>
  <si>
    <t>1 fiol. 40 ml</t>
  </si>
  <si>
    <t>05909991292904</t>
  </si>
  <si>
    <t>257</t>
  </si>
  <si>
    <t>05909991292881</t>
  </si>
  <si>
    <t>260</t>
  </si>
  <si>
    <t>HyQvia, roztwór do infuzji, 100 mg/ml</t>
  </si>
  <si>
    <t>05909991072896</t>
  </si>
  <si>
    <t>261</t>
  </si>
  <si>
    <t>05909991072902</t>
  </si>
  <si>
    <t>258</t>
  </si>
  <si>
    <t>1 fiol.po 25 ml</t>
  </si>
  <si>
    <t>05909991072872</t>
  </si>
  <si>
    <t>262</t>
  </si>
  <si>
    <t>1 fiol.po 300 ml</t>
  </si>
  <si>
    <t>05909991072926</t>
  </si>
  <si>
    <t>259</t>
  </si>
  <si>
    <t>05909991072889</t>
  </si>
  <si>
    <t>266</t>
  </si>
  <si>
    <t>Kiovig, roztwór do infuzji, 100 mg/ml</t>
  </si>
  <si>
    <t>05909990425143</t>
  </si>
  <si>
    <t>265</t>
  </si>
  <si>
    <t>1 fiol. 100 ml</t>
  </si>
  <si>
    <t>05909990425174</t>
  </si>
  <si>
    <t>264</t>
  </si>
  <si>
    <t>1 fiol. 200 ml</t>
  </si>
  <si>
    <t>05909990425181</t>
  </si>
  <si>
    <t>267</t>
  </si>
  <si>
    <t>1 fiol. 25 ml</t>
  </si>
  <si>
    <t>05909990425150</t>
  </si>
  <si>
    <t>263</t>
  </si>
  <si>
    <t>1 fiol. 300 ml</t>
  </si>
  <si>
    <t>05909990782208</t>
  </si>
  <si>
    <t>268</t>
  </si>
  <si>
    <t>1 fiol. 50 ml</t>
  </si>
  <si>
    <t>05909990425167</t>
  </si>
  <si>
    <t>271</t>
  </si>
  <si>
    <t>Immunoglobulinum humanum normale (IgG)</t>
  </si>
  <si>
    <t>05909990725793</t>
  </si>
  <si>
    <t>270</t>
  </si>
  <si>
    <t>05909990725809</t>
  </si>
  <si>
    <t>272</t>
  </si>
  <si>
    <t>05909990725823</t>
  </si>
  <si>
    <t>269</t>
  </si>
  <si>
    <t>05909990725786</t>
  </si>
  <si>
    <t>274</t>
  </si>
  <si>
    <t>275</t>
  </si>
  <si>
    <t>273</t>
  </si>
  <si>
    <t>276</t>
  </si>
  <si>
    <t>Inclisiranum</t>
  </si>
  <si>
    <t>Leqvio, roztwór do wstrzykiwań w ampułko-strzykawce, 284 mg</t>
  </si>
  <si>
    <t>07613421047276</t>
  </si>
  <si>
    <t>1261.0, Inklisiran</t>
  </si>
  <si>
    <t>277</t>
  </si>
  <si>
    <t>Infliximabum</t>
  </si>
  <si>
    <t>Flixabi, proszek do sporządzania koncentratu roztworu do infuzji, 100 mg</t>
  </si>
  <si>
    <t>05713219492751</t>
  </si>
  <si>
    <t>1050.3, blokery TNF - infliksimab</t>
  </si>
  <si>
    <t>&lt;1&gt;B.32.; &lt;2&gt;B.33.; &lt;3&gt;B.35.; &lt;4&gt;B.36.; &lt;5&gt;B.47.; &lt;6&gt;B.55.</t>
  </si>
  <si>
    <t>278</t>
  </si>
  <si>
    <t>Remsima, proszek do sporządzania koncentratu roztworu do infuzji, 100 mg</t>
  </si>
  <si>
    <t>05909991086305</t>
  </si>
  <si>
    <t>279</t>
  </si>
  <si>
    <t>Zessly, proszek do sporządzania koncentratu roztworu do infuzji, 100 mg</t>
  </si>
  <si>
    <t>07613421020903</t>
  </si>
  <si>
    <t>280</t>
  </si>
  <si>
    <t>Inotuzumabum ozogamicini</t>
  </si>
  <si>
    <t>Besponsa, proszek do sporządzania koncentratu roztworu do infuzji, 1 mg</t>
  </si>
  <si>
    <t>1 fiol. proszku</t>
  </si>
  <si>
    <t>05907636977193</t>
  </si>
  <si>
    <t>1219.0, Inotuzumab ozogamycyny</t>
  </si>
  <si>
    <t>281</t>
  </si>
  <si>
    <t>Betaferon, proszek i rozpuszczalnik do sporządzania roztworu do wstrzykiwań, 300 μg</t>
  </si>
  <si>
    <t>05909990619375</t>
  </si>
  <si>
    <t>1024.5, Interferonum beta 1b</t>
  </si>
  <si>
    <t>283</t>
  </si>
  <si>
    <t>Avonex, roztwór do wstrzykiwań, 30 μg/0,5 ml</t>
  </si>
  <si>
    <t>05909990008148</t>
  </si>
  <si>
    <t>1024.41, Interferonum beta 1a a 30 mcg</t>
  </si>
  <si>
    <t>282</t>
  </si>
  <si>
    <t>05909991001407</t>
  </si>
  <si>
    <t>285</t>
  </si>
  <si>
    <t>Rebif, roztwór do wstrzykiwań, 44 μg/0,5 ml</t>
  </si>
  <si>
    <t>12 amp.-strz.a 0,5 ml</t>
  </si>
  <si>
    <t>05909990874934</t>
  </si>
  <si>
    <t>1024.43, Interferonum beta 1a a 44 mcg</t>
  </si>
  <si>
    <t>284</t>
  </si>
  <si>
    <t>4 wkł.a 1,5 ml</t>
  </si>
  <si>
    <t>05909990728497</t>
  </si>
  <si>
    <t>286</t>
  </si>
  <si>
    <t>Ipilimumabum</t>
  </si>
  <si>
    <t>Yervoy, koncentrat do sporządzania roztworu do infuzji (jałowy koncentrat), 5 mg/ml</t>
  </si>
  <si>
    <t>05909990872442</t>
  </si>
  <si>
    <t>1124.0, Ipilimumab</t>
  </si>
  <si>
    <t>&lt;1&gt;B.4.; &lt;2&gt;B.6.; &lt;3&gt;B.10.; &lt;4&gt;B.58.; &lt;5&gt;B.59.</t>
  </si>
  <si>
    <t>287</t>
  </si>
  <si>
    <t>1 fiol.po 40 ml</t>
  </si>
  <si>
    <t>05909990872459</t>
  </si>
  <si>
    <t>289</t>
  </si>
  <si>
    <t>1277.0, Izatuksymab</t>
  </si>
  <si>
    <t>288</t>
  </si>
  <si>
    <t>292</t>
  </si>
  <si>
    <t>Ivacaftorum</t>
  </si>
  <si>
    <t>Kalydeco, tabl. powl., 150 mg</t>
  </si>
  <si>
    <t>00351167136201</t>
  </si>
  <si>
    <t>1216.0, Iwakaftor</t>
  </si>
  <si>
    <t>B.112.</t>
  </si>
  <si>
    <t>293</t>
  </si>
  <si>
    <t>00351167104606</t>
  </si>
  <si>
    <t>290</t>
  </si>
  <si>
    <t>294</t>
  </si>
  <si>
    <t>Kalydeco, tabl. powl., 75 mg</t>
  </si>
  <si>
    <t>00351167144503</t>
  </si>
  <si>
    <t>291</t>
  </si>
  <si>
    <t>Kalydeco, granulat w saszetce, 75 mg</t>
  </si>
  <si>
    <t>00351167113103</t>
  </si>
  <si>
    <t>295</t>
  </si>
  <si>
    <t>Ivacaftorum + Lumacaftorum</t>
  </si>
  <si>
    <t>Orkambi, granulat, 125+100 mg</t>
  </si>
  <si>
    <t>56 sasz.</t>
  </si>
  <si>
    <t>00351167131701</t>
  </si>
  <si>
    <t>1216.1, Iwakaftor, lumakaftor</t>
  </si>
  <si>
    <t>296</t>
  </si>
  <si>
    <t>Orkambi, granulat, 188+150 mg</t>
  </si>
  <si>
    <t>00351167131800</t>
  </si>
  <si>
    <t>297</t>
  </si>
  <si>
    <t>Ivacaftorum + Tezacaftorum</t>
  </si>
  <si>
    <t>Symkevi, tabl. powl., 150+100 mg</t>
  </si>
  <si>
    <t>00351167136102</t>
  </si>
  <si>
    <t>1216.2, Iwakaftor, tezakaftor</t>
  </si>
  <si>
    <t>298</t>
  </si>
  <si>
    <t>Symkevi, tabl. powl., 75+50 mg</t>
  </si>
  <si>
    <t>00351167144404</t>
  </si>
  <si>
    <t>299</t>
  </si>
  <si>
    <t>Ivacaftorum + Tezacaftorum + Elexacaftorum</t>
  </si>
  <si>
    <t>Kaftrio, tabl. powl., 75+50+100 mg</t>
  </si>
  <si>
    <t>00351167143902</t>
  </si>
  <si>
    <t>1216.3, Iwakaftor, tezakaftor, eleksakaftor</t>
  </si>
  <si>
    <t>300</t>
  </si>
  <si>
    <t>1222.0, Iksazomib</t>
  </si>
  <si>
    <t>301</t>
  </si>
  <si>
    <t>302</t>
  </si>
  <si>
    <t>303</t>
  </si>
  <si>
    <t>Ixekizumabum</t>
  </si>
  <si>
    <t>Taltz, roztwór do wstrzykiwań, 80 mg/ml</t>
  </si>
  <si>
    <t>05909991282950</t>
  </si>
  <si>
    <t>1184.0, Iksekizumab</t>
  </si>
  <si>
    <t>&lt;1&gt;B.35.; &lt;2&gt;B.36.; &lt;3&gt;B.47.; &lt;4&gt;B.82.</t>
  </si>
  <si>
    <t>304</t>
  </si>
  <si>
    <t>Ketoanalogi aminokwasów</t>
  </si>
  <si>
    <t>Ketosteril, tabl. powl., 630 mg</t>
  </si>
  <si>
    <t>05909990338511</t>
  </si>
  <si>
    <t>1220.0, Aminokwasy, w tym mieszaniny z polipeptydami</t>
  </si>
  <si>
    <t>B.113.</t>
  </si>
  <si>
    <t>305</t>
  </si>
  <si>
    <t>Lamivudinum</t>
  </si>
  <si>
    <t>Lamivudine Aurovitas, tabl. powl., 100 mg</t>
  </si>
  <si>
    <t>05909991464127</t>
  </si>
  <si>
    <t>1067.0, Lamivudinum</t>
  </si>
  <si>
    <t>306</t>
  </si>
  <si>
    <t>Zeffix, tabl. powl., 100 mg</t>
  </si>
  <si>
    <t>05909990479610</t>
  </si>
  <si>
    <t>308</t>
  </si>
  <si>
    <t>Lanadelumabum</t>
  </si>
  <si>
    <t>Takhzyro, roztwór do wstrzykiwań, 300 mg</t>
  </si>
  <si>
    <t>00642621076103</t>
  </si>
  <si>
    <t>1228.0, Lanadelumab</t>
  </si>
  <si>
    <t>B.122.</t>
  </si>
  <si>
    <t>307</t>
  </si>
  <si>
    <t>310</t>
  </si>
  <si>
    <t>140 szt.</t>
  </si>
  <si>
    <t>309</t>
  </si>
  <si>
    <t>311</t>
  </si>
  <si>
    <t>312</t>
  </si>
  <si>
    <t>313</t>
  </si>
  <si>
    <t>Laronidasum</t>
  </si>
  <si>
    <t>Aldurazyme, koncentrat do sporządzania roztworu do infuzji, 100 j.m./ml</t>
  </si>
  <si>
    <t>05909990005673</t>
  </si>
  <si>
    <t>1069.0, Laronidasum</t>
  </si>
  <si>
    <t>B.24.</t>
  </si>
  <si>
    <t>314</t>
  </si>
  <si>
    <t>Larotrectinibum</t>
  </si>
  <si>
    <t>Vitrakvi, kaps. twarde, 100 mg</t>
  </si>
  <si>
    <t>04057598011815</t>
  </si>
  <si>
    <t>1272.0, Larotrektynib</t>
  </si>
  <si>
    <t>B.144.</t>
  </si>
  <si>
    <t>316</t>
  </si>
  <si>
    <t>Vitrakvi, roztwór doustny, 20 mg/ml</t>
  </si>
  <si>
    <t>2 butelki 50 ml</t>
  </si>
  <si>
    <t>04057598012287</t>
  </si>
  <si>
    <t>315</t>
  </si>
  <si>
    <t>Vitrakvi, kaps. twarde, 25 mg</t>
  </si>
  <si>
    <t>04057598011792</t>
  </si>
  <si>
    <t>317</t>
  </si>
  <si>
    <t>Ledipasvirum + Sofosbuvirum</t>
  </si>
  <si>
    <t>Harvoni, tabl. powl., 90+400 mg</t>
  </si>
  <si>
    <t>05391507141217</t>
  </si>
  <si>
    <t>1135.3, Leki przeciwwirusowe - ledipaswir, sofosbuwir</t>
  </si>
  <si>
    <t>318</t>
  </si>
  <si>
    <t>Prevymis, tabl. powl., 240 mg</t>
  </si>
  <si>
    <t>00191778018905</t>
  </si>
  <si>
    <t>1248.0, Letermowir</t>
  </si>
  <si>
    <t>B.132.</t>
  </si>
  <si>
    <t>319</t>
  </si>
  <si>
    <t>Prevymis, tabl. powl., 480 mg</t>
  </si>
  <si>
    <t>00191778018899</t>
  </si>
  <si>
    <t>320</t>
  </si>
  <si>
    <t>Levodopum + Carbidopum</t>
  </si>
  <si>
    <t>Duodopa, żel dojelitowy, 20+5 mg/ml</t>
  </si>
  <si>
    <t>1 szt. (7 kasetek po 100 ml)</t>
  </si>
  <si>
    <t>05909990419135</t>
  </si>
  <si>
    <t>1162.0, Lewodopa, karbidopa</t>
  </si>
  <si>
    <t>321</t>
  </si>
  <si>
    <t>Quinsair, roztwór do nebulizacji, 240 mg</t>
  </si>
  <si>
    <t>56 amp.</t>
  </si>
  <si>
    <t>08025153003014</t>
  </si>
  <si>
    <t>1234.0, Lewofloksacyna</t>
  </si>
  <si>
    <t>B.27.</t>
  </si>
  <si>
    <t>322</t>
  </si>
  <si>
    <t>L-karnityna</t>
  </si>
  <si>
    <t>L-karnityna, proszek, 1 g</t>
  </si>
  <si>
    <t>05016533045017</t>
  </si>
  <si>
    <t>1205.0, L-Karnityna</t>
  </si>
  <si>
    <t>B.109.</t>
  </si>
  <si>
    <t>323</t>
  </si>
  <si>
    <t>Lomitapidum</t>
  </si>
  <si>
    <t>Lojuxta, kaps. twarde, 10 mg</t>
  </si>
  <si>
    <t>05397203001220</t>
  </si>
  <si>
    <t>1281.0, Lomitapid</t>
  </si>
  <si>
    <t>324</t>
  </si>
  <si>
    <t>Lojuxta, kaps. twarde, 20 mg</t>
  </si>
  <si>
    <t>05397203001237</t>
  </si>
  <si>
    <t>325</t>
  </si>
  <si>
    <t>Lojuxta, kaps. twarde, 5 mg</t>
  </si>
  <si>
    <t>05397203001213</t>
  </si>
  <si>
    <t>326</t>
  </si>
  <si>
    <t>327</t>
  </si>
  <si>
    <t>328</t>
  </si>
  <si>
    <t>329</t>
  </si>
  <si>
    <t>330</t>
  </si>
  <si>
    <t>331</t>
  </si>
  <si>
    <t>332</t>
  </si>
  <si>
    <t>333</t>
  </si>
  <si>
    <t>Lorlatinibum</t>
  </si>
  <si>
    <t>Lorviqua, tabl. powl., 100 mg</t>
  </si>
  <si>
    <t>05415062343531</t>
  </si>
  <si>
    <t>1225.0, Lorlatynib</t>
  </si>
  <si>
    <t>334</t>
  </si>
  <si>
    <t>Lorviqua, tabl. powl., 25 mg</t>
  </si>
  <si>
    <t>05415062348147</t>
  </si>
  <si>
    <t>335</t>
  </si>
  <si>
    <t>Lumasiranum</t>
  </si>
  <si>
    <t>Oxlumo, roztwór do wstrzyknięć podskórnych, 94,5 mg/0,5ml</t>
  </si>
  <si>
    <t>1 fiol. 0,5 ml</t>
  </si>
  <si>
    <t>08720165814138</t>
  </si>
  <si>
    <t>1238.0, Lumazyran</t>
  </si>
  <si>
    <t>B.129.FM.</t>
  </si>
  <si>
    <t>336</t>
  </si>
  <si>
    <t>1043.3, czynniki stymulujące erytropoezę - luspatercept</t>
  </si>
  <si>
    <t>337</t>
  </si>
  <si>
    <t>338</t>
  </si>
  <si>
    <t>Lutetium (177Lu) oxodotreotidi</t>
  </si>
  <si>
    <t>Lutathera, roztwór do infuzji, 370 MBq/ml</t>
  </si>
  <si>
    <t>1 fiol. 20,5 - 25 ml</t>
  </si>
  <si>
    <t>05909991350963</t>
  </si>
  <si>
    <t>1170.1, Oksodotreotyd lutetu Lu-177</t>
  </si>
  <si>
    <t>B.139.</t>
  </si>
  <si>
    <t>339</t>
  </si>
  <si>
    <t>Macitentanum</t>
  </si>
  <si>
    <t>Opsumit, tabl. powl., 10 mg</t>
  </si>
  <si>
    <t>07640111931133</t>
  </si>
  <si>
    <t>1139.0, Macytentan</t>
  </si>
  <si>
    <t>340</t>
  </si>
  <si>
    <t>Mecaserminum</t>
  </si>
  <si>
    <t>Increlex, roztwór do wstrzykiwań, 10 mg/ml</t>
  </si>
  <si>
    <t>05909990076024</t>
  </si>
  <si>
    <t>1071.0, Mecasermine</t>
  </si>
  <si>
    <t>B.20.</t>
  </si>
  <si>
    <t>343</t>
  </si>
  <si>
    <t>Nucala, roztwór do wstrzykiwań, 100 mg</t>
  </si>
  <si>
    <t>1 ampułko-strzykawka</t>
  </si>
  <si>
    <t>05909991407148</t>
  </si>
  <si>
    <t>1167.0, Mepolizumab</t>
  </si>
  <si>
    <t>341</t>
  </si>
  <si>
    <t>342</t>
  </si>
  <si>
    <t>05909991407018</t>
  </si>
  <si>
    <t>344</t>
  </si>
  <si>
    <t>Mercaptamini bitartras</t>
  </si>
  <si>
    <t>Cystagon, kaps. twarde, 150 mg</t>
  </si>
  <si>
    <t>03663502001011</t>
  </si>
  <si>
    <t>1084.1, Cysteamina</t>
  </si>
  <si>
    <t>B.61.</t>
  </si>
  <si>
    <t>345</t>
  </si>
  <si>
    <t>Mercaptamini hydrochloridum</t>
  </si>
  <si>
    <t>Cystadrops, krople do oczu, roztwór, 3,8 mg/ml</t>
  </si>
  <si>
    <t>03663502000274</t>
  </si>
  <si>
    <t>1084.2, Cysteamina do oczu</t>
  </si>
  <si>
    <t>347</t>
  </si>
  <si>
    <t>Midostaurinum</t>
  </si>
  <si>
    <t>Rydapt, kaps. miękkie, 25 mg</t>
  </si>
  <si>
    <t>05909991341527</t>
  </si>
  <si>
    <t>1221.0, Midostauryna</t>
  </si>
  <si>
    <t>B.114.; B.115.</t>
  </si>
  <si>
    <t>346</t>
  </si>
  <si>
    <t>05909991353995</t>
  </si>
  <si>
    <t>348</t>
  </si>
  <si>
    <t>Migalastatum</t>
  </si>
  <si>
    <t>Galafold, kaps. twarde, 123 mg</t>
  </si>
  <si>
    <t>05909991390273</t>
  </si>
  <si>
    <t>1215.0, Migalastatum</t>
  </si>
  <si>
    <t>349</t>
  </si>
  <si>
    <t>Moroctocogum alfa</t>
  </si>
  <si>
    <t>ReFacto AF, proszek i rozpuszczalnik do sporządzania roztworu do wstrzykiwań, 1000 j.m. (250 j.m./ml)</t>
  </si>
  <si>
    <t>1 fiol. proszku + 1 amp.-strzyk. rozp.</t>
  </si>
  <si>
    <t>05909990819515</t>
  </si>
  <si>
    <t>350</t>
  </si>
  <si>
    <t>ReFacto AF, proszek i rozpuszczalnik do sporządzania roztworu do wstrzykiwań, 2000 j.m. (500 j.m./ml)</t>
  </si>
  <si>
    <t>05909990010554</t>
  </si>
  <si>
    <t>351</t>
  </si>
  <si>
    <t>ReFacto AF, proszek i rozpuszczalnik do sporządzania roztworu do wstrzykiwań, 250 j.m. (62,5 j.m./ml)</t>
  </si>
  <si>
    <t>05909990819317</t>
  </si>
  <si>
    <t>352</t>
  </si>
  <si>
    <t>ReFacto AF, proszek i rozpuszczalnik do sporządzania roztworu do wstrzykiwań, 500 j.m. (125 j.m./ml)</t>
  </si>
  <si>
    <t>05909990819416</t>
  </si>
  <si>
    <t>353</t>
  </si>
  <si>
    <t>Natalizumabum</t>
  </si>
  <si>
    <t>Tysabri, koncentrat do sporządzania roztworu do infuzji, 300 mg</t>
  </si>
  <si>
    <t>1 fiol.po 15 ml</t>
  </si>
  <si>
    <t>05909990084333</t>
  </si>
  <si>
    <t>1116.0, Natalizumab</t>
  </si>
  <si>
    <t>354</t>
  </si>
  <si>
    <t>355</t>
  </si>
  <si>
    <t>Ofev, kaps. miękkie, 100 mg</t>
  </si>
  <si>
    <t>05909991206444</t>
  </si>
  <si>
    <t>1173.0, Nintedanib</t>
  </si>
  <si>
    <t>&lt;1&gt;B.87.; &lt;2&gt;B.135.</t>
  </si>
  <si>
    <t>356</t>
  </si>
  <si>
    <t>Ofev, kaps. miękkie, 150 mg</t>
  </si>
  <si>
    <t>05909991206468</t>
  </si>
  <si>
    <t>358</t>
  </si>
  <si>
    <t>Vargatef, kaps. miękkie, 100 mg</t>
  </si>
  <si>
    <t>05909991203894</t>
  </si>
  <si>
    <t>1178.0, Nintedanib - 2</t>
  </si>
  <si>
    <t>357</t>
  </si>
  <si>
    <t>359</t>
  </si>
  <si>
    <t>Vargatef, kaps. miękkie, 150 mg</t>
  </si>
  <si>
    <t>05909991203900</t>
  </si>
  <si>
    <t>360</t>
  </si>
  <si>
    <t>Niraparibum</t>
  </si>
  <si>
    <t>1236.0, Niraparyb</t>
  </si>
  <si>
    <t>B.50.</t>
  </si>
  <si>
    <t>361</t>
  </si>
  <si>
    <t>362</t>
  </si>
  <si>
    <t>Nitisinonum</t>
  </si>
  <si>
    <t>Orfadin, kaps. twarde, 10 mg</t>
  </si>
  <si>
    <t>07350031442182</t>
  </si>
  <si>
    <t>1140.0, Nityzynon</t>
  </si>
  <si>
    <t>B.76.</t>
  </si>
  <si>
    <t>363</t>
  </si>
  <si>
    <t>Orfadin, kaps. twarde, 2 mg</t>
  </si>
  <si>
    <t>07350031442267</t>
  </si>
  <si>
    <t>364</t>
  </si>
  <si>
    <t>Orfadin, kaps. twarde, 20 mg</t>
  </si>
  <si>
    <t>07350031441833</t>
  </si>
  <si>
    <t>365</t>
  </si>
  <si>
    <t>Orfadin, kaps. twarde, 5 mg</t>
  </si>
  <si>
    <t>07350031442229</t>
  </si>
  <si>
    <t>367</t>
  </si>
  <si>
    <t>Nivolumabum</t>
  </si>
  <si>
    <t>Opdivo, koncentrat do sporządzania roztworu do infuzji, 10 mg/ml</t>
  </si>
  <si>
    <t>05909991220518</t>
  </si>
  <si>
    <t>1144.0, Niwolumab</t>
  </si>
  <si>
    <t>&lt;1&gt;B.4.; &lt;2&gt;B.6.; &lt;3&gt;B.10.; &lt;4&gt;B.52.; &lt;5&gt;B.58.; &lt;6&gt;B.59.; &lt;7&gt;B.77.; &lt;8&gt;B.141.FM.</t>
  </si>
  <si>
    <t>366</t>
  </si>
  <si>
    <t>05909991220501</t>
  </si>
  <si>
    <t>368</t>
  </si>
  <si>
    <t>Nonacog alfa</t>
  </si>
  <si>
    <t>BeneFIX, proszek i rozpuszczalnik do sporządzania roztworu do wstrzykiwań, 1000 j.m.</t>
  </si>
  <si>
    <t>1 fiol. + 1 amp.-strz. + 1 zestaw</t>
  </si>
  <si>
    <t>05909990057207</t>
  </si>
  <si>
    <t>369</t>
  </si>
  <si>
    <t>BeneFIX, proszek i rozpuszczalnik do sporządzania roztworu do wstrzykiwań, 2000 j.m.</t>
  </si>
  <si>
    <t>05909990057221</t>
  </si>
  <si>
    <t>370</t>
  </si>
  <si>
    <t>BeneFIX, proszek i rozpuszczalnik do sporządzania roztworu do wstrzykiwań, 250 j.m.</t>
  </si>
  <si>
    <t>05909990057184</t>
  </si>
  <si>
    <t>371</t>
  </si>
  <si>
    <t>BeneFIX, proszek i rozpuszczalnik do sporządzania roztworu do wstrzykiwań, 500 j.m.</t>
  </si>
  <si>
    <t>05909990057191</t>
  </si>
  <si>
    <t>372</t>
  </si>
  <si>
    <t>1 fiol. proszku + 1 fiol. rozp. 5 ml</t>
  </si>
  <si>
    <t>373</t>
  </si>
  <si>
    <t>374</t>
  </si>
  <si>
    <t>375</t>
  </si>
  <si>
    <t>376</t>
  </si>
  <si>
    <t>377</t>
  </si>
  <si>
    <t>Nusinersenum</t>
  </si>
  <si>
    <t>Spinraza, roztwór do wstrzykiwań, 12 mg</t>
  </si>
  <si>
    <t>05713219500975</t>
  </si>
  <si>
    <t>1185.0, Nusinersen</t>
  </si>
  <si>
    <t>B.102.FM.</t>
  </si>
  <si>
    <t>378</t>
  </si>
  <si>
    <t>Gazyvaro, koncentrat do sporządzania roztworu do infuzji, 1000 mg</t>
  </si>
  <si>
    <t>05902768001105</t>
  </si>
  <si>
    <t>1148.0, Obinutuzumab</t>
  </si>
  <si>
    <t>379</t>
  </si>
  <si>
    <t>Ocrelizumabum</t>
  </si>
  <si>
    <t>Ocrevus, koncentrat do sporządzania roztworu do infuzji, 30 mg/ml</t>
  </si>
  <si>
    <t>05902768001174</t>
  </si>
  <si>
    <t>1201.0, Okrelizumab</t>
  </si>
  <si>
    <t>380</t>
  </si>
  <si>
    <t>Octocogum alfa</t>
  </si>
  <si>
    <t>Advate, proszek i rozpuszczalnik do sporządzania roztworu do wstrzykiwań, 1000 j.m.</t>
  </si>
  <si>
    <t>05909990224340</t>
  </si>
  <si>
    <t>381</t>
  </si>
  <si>
    <t>Advate, proszek i rozpuszczalnik do sporządzania roztworu do wstrzykiwań, 1500 j.m.</t>
  </si>
  <si>
    <t>1 fiol. z proszkiem + 1 fiol. z rozpuszczalnikiem po 5 ml</t>
  </si>
  <si>
    <t>05909990224357</t>
  </si>
  <si>
    <t>382</t>
  </si>
  <si>
    <t>Advate, proszek i rozpuszczalnik do sporządzania roztworu do wstrzykiwań, 2000 j.m.</t>
  </si>
  <si>
    <t>05909990697441</t>
  </si>
  <si>
    <t>383</t>
  </si>
  <si>
    <t>Advate, proszek i rozpuszczalnik do sporządzania roztworu do wstrzykiwań, 250 j.m.</t>
  </si>
  <si>
    <t>05909990224302</t>
  </si>
  <si>
    <t>384</t>
  </si>
  <si>
    <t>Advate, proszek i rozpuszczalnik do sporządzania roztworu do wstrzykiwań, 3000 j.m.</t>
  </si>
  <si>
    <t>05909990697458</t>
  </si>
  <si>
    <t>385</t>
  </si>
  <si>
    <t>Advate, proszek i rozpuszczalnik do sporządzania roztworu do wstrzykiwań, 500 j.m.</t>
  </si>
  <si>
    <t>05909990224333</t>
  </si>
  <si>
    <t>386</t>
  </si>
  <si>
    <t>Odevixibatum</t>
  </si>
  <si>
    <t>Bylvay, kaps. twarde, 1200 µg</t>
  </si>
  <si>
    <t>09120121720043</t>
  </si>
  <si>
    <t>1292.0, Odewiksybat</t>
  </si>
  <si>
    <t>B.152.FM.</t>
  </si>
  <si>
    <t>387</t>
  </si>
  <si>
    <t>Bylvay, kaps. twarde, 200 µg</t>
  </si>
  <si>
    <t>09120121720012</t>
  </si>
  <si>
    <t>388</t>
  </si>
  <si>
    <t>Bylvay, kaps. twarde, 400 µg</t>
  </si>
  <si>
    <t>09120121720029</t>
  </si>
  <si>
    <t>389</t>
  </si>
  <si>
    <t>Bylvay, kaps. twarde, 600 µg</t>
  </si>
  <si>
    <t>09120121720036</t>
  </si>
  <si>
    <t>390</t>
  </si>
  <si>
    <t>1257.0, Ofatumumab</t>
  </si>
  <si>
    <t>391</t>
  </si>
  <si>
    <t>Olaparibum</t>
  </si>
  <si>
    <t>Lynparza, tabl. powl., 100 mg</t>
  </si>
  <si>
    <t>05000456031325</t>
  </si>
  <si>
    <t>1149.0, Olaparyb</t>
  </si>
  <si>
    <t>392</t>
  </si>
  <si>
    <t>Lynparza, tabl. powl., 150 mg</t>
  </si>
  <si>
    <t>05000456031318</t>
  </si>
  <si>
    <t>393</t>
  </si>
  <si>
    <t>1 amp.-strzyk. 1 ml</t>
  </si>
  <si>
    <t>1102.0, Omalizumabum</t>
  </si>
  <si>
    <t>B.44.; B.107.</t>
  </si>
  <si>
    <t>394</t>
  </si>
  <si>
    <t>1 amp.-strzyk. 0,5 ml</t>
  </si>
  <si>
    <t>403</t>
  </si>
  <si>
    <t>Onasemnogenum abeparvovecum</t>
  </si>
  <si>
    <t>Zolgensma, roztwór do infuzji, 2 x 10¹³ vg/ml</t>
  </si>
  <si>
    <t>1 fiol. 5,5 ml + 2 fiol. 8,3 ml</t>
  </si>
  <si>
    <t>05397227701106</t>
  </si>
  <si>
    <t>1255.0, Onasemnogen abeparwowek</t>
  </si>
  <si>
    <t>397</t>
  </si>
  <si>
    <t>1 fiol. 5,5 ml + 3 fiol. 8,3 ml</t>
  </si>
  <si>
    <t>05397227701137</t>
  </si>
  <si>
    <t>399</t>
  </si>
  <si>
    <t>1 fiol. 5,5 ml + 4 fiol. 8,3 ml</t>
  </si>
  <si>
    <t>05397227701168</t>
  </si>
  <si>
    <t>406</t>
  </si>
  <si>
    <t>1 fiol. 5,5 ml + 5 fiol. 8,3 ml</t>
  </si>
  <si>
    <t>05397227701199</t>
  </si>
  <si>
    <t>409</t>
  </si>
  <si>
    <t>1 fiol. 5,5 ml + 6 fiol. 8,3 ml</t>
  </si>
  <si>
    <t>05397227702844</t>
  </si>
  <si>
    <t>415</t>
  </si>
  <si>
    <t>1 fiol. 5,5 ml + 7 fiol. 8,3 ml</t>
  </si>
  <si>
    <t>05397227702875</t>
  </si>
  <si>
    <t>413</t>
  </si>
  <si>
    <t>1 fiol. 5,5 ml + 8 fiol. 8,3 ml</t>
  </si>
  <si>
    <t>05397227702905</t>
  </si>
  <si>
    <t>402</t>
  </si>
  <si>
    <t>2 fiol. 5,5 ml + 1 fiol. 8,3 ml</t>
  </si>
  <si>
    <t>05397227701090</t>
  </si>
  <si>
    <t>405</t>
  </si>
  <si>
    <t>2 fiol. 5,5 ml + 2 fiol. 8,3 ml</t>
  </si>
  <si>
    <t>05397227701120</t>
  </si>
  <si>
    <t>395</t>
  </si>
  <si>
    <t>2 fiol. 5,5 ml + 3 fiol. 8,3 ml</t>
  </si>
  <si>
    <t>05397227701151</t>
  </si>
  <si>
    <t>401</t>
  </si>
  <si>
    <t>2 fiol. 5,5 ml + 4 fiol. 8,3 ml</t>
  </si>
  <si>
    <t>05397227701182</t>
  </si>
  <si>
    <t>408</t>
  </si>
  <si>
    <t>2 fiol. 5,5 ml + 5 fiol. 8,3 ml</t>
  </si>
  <si>
    <t>05397227702837</t>
  </si>
  <si>
    <t>414</t>
  </si>
  <si>
    <t>2 fiol. 5,5 ml + 6 fiol. 8,3 ml</t>
  </si>
  <si>
    <t>05397227702868</t>
  </si>
  <si>
    <t>410</t>
  </si>
  <si>
    <t>2 fiol. 5,5 ml + 7 fiol. 8,3 ml</t>
  </si>
  <si>
    <t>05397227702899</t>
  </si>
  <si>
    <t>404</t>
  </si>
  <si>
    <t>2 fiol. 8,3 ml</t>
  </si>
  <si>
    <t>05397227701083</t>
  </si>
  <si>
    <t>396</t>
  </si>
  <si>
    <t>3 fiol. 8,3 ml</t>
  </si>
  <si>
    <t>05397227701113</t>
  </si>
  <si>
    <t>398</t>
  </si>
  <si>
    <t>4 fiol. 8,3 ml</t>
  </si>
  <si>
    <t>05397227701144</t>
  </si>
  <si>
    <t>400</t>
  </si>
  <si>
    <t>5 fiol. 8,3 ml</t>
  </si>
  <si>
    <t>05397227701175</t>
  </si>
  <si>
    <t>407</t>
  </si>
  <si>
    <t>6 fiol. 8,3 ml</t>
  </si>
  <si>
    <t>05397227702820</t>
  </si>
  <si>
    <t>416</t>
  </si>
  <si>
    <t>7 fiol. 8,3 ml</t>
  </si>
  <si>
    <t>05397227702851</t>
  </si>
  <si>
    <t>411</t>
  </si>
  <si>
    <t>8 fiol. 8,3 ml</t>
  </si>
  <si>
    <t>05397227702882</t>
  </si>
  <si>
    <t>412</t>
  </si>
  <si>
    <t>9 fiol. 8,3 ml</t>
  </si>
  <si>
    <t>05397227702912</t>
  </si>
  <si>
    <t>417</t>
  </si>
  <si>
    <t>Osimertinibum</t>
  </si>
  <si>
    <t>Tagrisso, tabl. powl., 40 mg</t>
  </si>
  <si>
    <t>05000456012058</t>
  </si>
  <si>
    <t>1169.0, Ozymertynib</t>
  </si>
  <si>
    <t>418</t>
  </si>
  <si>
    <t>Tagrisso, tabl. powl., 80 mg</t>
  </si>
  <si>
    <t>05000456012065</t>
  </si>
  <si>
    <t>419</t>
  </si>
  <si>
    <t>1256.0, Ozanimod</t>
  </si>
  <si>
    <t>&lt;1&gt;B.29.; &lt;2&gt;B.55.</t>
  </si>
  <si>
    <t>420</t>
  </si>
  <si>
    <t>421</t>
  </si>
  <si>
    <t>422</t>
  </si>
  <si>
    <t>Palbociclibum</t>
  </si>
  <si>
    <t>Ibrance, tabl. powl., 100 mg</t>
  </si>
  <si>
    <t>05415062353684</t>
  </si>
  <si>
    <t>1194.0, Palbocyklib</t>
  </si>
  <si>
    <t>423</t>
  </si>
  <si>
    <t>Ibrance, tabl. powl., 125 mg</t>
  </si>
  <si>
    <t>05415062353691</t>
  </si>
  <si>
    <t>424</t>
  </si>
  <si>
    <t>Ibrance, tabl. powl., 75 mg</t>
  </si>
  <si>
    <t>05415062353677</t>
  </si>
  <si>
    <t>426</t>
  </si>
  <si>
    <t>Palivizumabum</t>
  </si>
  <si>
    <t>Synagis, roztwór do wstrzykiwań, 100 mg/ml</t>
  </si>
  <si>
    <t>05000456067720</t>
  </si>
  <si>
    <t>1073.0, Palivizumab</t>
  </si>
  <si>
    <t>B.40.</t>
  </si>
  <si>
    <t>425</t>
  </si>
  <si>
    <t>1 ml</t>
  </si>
  <si>
    <t>05000456067713</t>
  </si>
  <si>
    <t>428</t>
  </si>
  <si>
    <t>427</t>
  </si>
  <si>
    <t>429</t>
  </si>
  <si>
    <t>Paricalcitol Fresenius, roztwór do wstrzykiwań, 2 μg/ml</t>
  </si>
  <si>
    <t>5 fiol.a 1 ml</t>
  </si>
  <si>
    <t>04046241091243</t>
  </si>
  <si>
    <t>1131.0, Parykalcytol</t>
  </si>
  <si>
    <t>431</t>
  </si>
  <si>
    <t>Paricalcitol Fresenius, roztwór do wstrzykiwań, 5 μg/ml</t>
  </si>
  <si>
    <t>430</t>
  </si>
  <si>
    <t>04046241079906</t>
  </si>
  <si>
    <t>432</t>
  </si>
  <si>
    <t>Pasireotidum</t>
  </si>
  <si>
    <t>1 fiol. proszku + 1 amp.-strzyk. 2 ml rozp. + 1 igła + 1 łącznik fiolki</t>
  </si>
  <si>
    <t>1174.0, Pasyreotyd</t>
  </si>
  <si>
    <t>B.118.</t>
  </si>
  <si>
    <t>433</t>
  </si>
  <si>
    <t>Signifor, proszek i rozpuszczalnik do sporządzania zawiesiny do wstrzykiwań, 20 mg</t>
  </si>
  <si>
    <t>&lt;1&gt;B.99.; &lt;2&gt;B.118.</t>
  </si>
  <si>
    <t>434</t>
  </si>
  <si>
    <t>Signifor, proszek i rozpuszczalnik do sporządzania zawiesiny do wstrzykiwań, 30 mg</t>
  </si>
  <si>
    <t>435</t>
  </si>
  <si>
    <t>Signifor, proszek i rozpuszczalnik do sporządzania zawiesiny do wstrzykiwań, 40 mg</t>
  </si>
  <si>
    <t>436</t>
  </si>
  <si>
    <t>Signifor, proszek i rozpuszczalnik do sporządzania zawiesiny do wstrzykiwań, 60 mg</t>
  </si>
  <si>
    <t>B.99.</t>
  </si>
  <si>
    <t>437</t>
  </si>
  <si>
    <t>438</t>
  </si>
  <si>
    <t>439</t>
  </si>
  <si>
    <t>440</t>
  </si>
  <si>
    <t>441</t>
  </si>
  <si>
    <t>Pegcetakoplan</t>
  </si>
  <si>
    <t>07350031443950</t>
  </si>
  <si>
    <t>1286.0, Pegcetakoplan</t>
  </si>
  <si>
    <t>442</t>
  </si>
  <si>
    <t>8 fiol. 20 ml</t>
  </si>
  <si>
    <t>07350031443967</t>
  </si>
  <si>
    <t>443</t>
  </si>
  <si>
    <t>Pegasys, roztwór do wstrzykiwań, 135 μg/0,5 ml</t>
  </si>
  <si>
    <t>1 amp.-strz.po 0,5 ml (+igła)</t>
  </si>
  <si>
    <t>05909990984718</t>
  </si>
  <si>
    <t>&lt;1&gt;3 lata/&lt;2&gt;&lt;3&gt;2 lata</t>
  </si>
  <si>
    <t>1074.1, Peginterferonum alfa 2a</t>
  </si>
  <si>
    <t>&lt;1&gt;B.1.</t>
  </si>
  <si>
    <t>444</t>
  </si>
  <si>
    <t>Pegasys, roztwór do wstrzykiwań, 180 µg/0,5 ml</t>
  </si>
  <si>
    <t>05909990984817</t>
  </si>
  <si>
    <t>445</t>
  </si>
  <si>
    <t>Pegasys, roztwór do wstrzykiwań, 90 µg/0,5 ml</t>
  </si>
  <si>
    <t>05902768001013</t>
  </si>
  <si>
    <t>447</t>
  </si>
  <si>
    <t>Plegridy, roztwór do wstrzykiwań, 125 μg</t>
  </si>
  <si>
    <t>1074.3, Peginterferonum beta-1a</t>
  </si>
  <si>
    <t>446</t>
  </si>
  <si>
    <t>2 wstrz.po 0,5 ml</t>
  </si>
  <si>
    <t>00646520442113</t>
  </si>
  <si>
    <t>449</t>
  </si>
  <si>
    <t>448</t>
  </si>
  <si>
    <t>00646520437201</t>
  </si>
  <si>
    <t>450</t>
  </si>
  <si>
    <t>Pegvisomantum</t>
  </si>
  <si>
    <t>Somavert, proszek i rozpuszczalnik do sporządzania roztworu do wstrzykiwań, 10 mg</t>
  </si>
  <si>
    <t>30 zestawów (fiol., amp-strzyk. i igieł z zabezpieczeniem)</t>
  </si>
  <si>
    <t>05909990006281</t>
  </si>
  <si>
    <t>1203.0, Pegwisomant</t>
  </si>
  <si>
    <t>451</t>
  </si>
  <si>
    <t>Somavert, proszek i rozpuszczalnik do sporządzania roztworu do wstrzykiwań, 15 mg</t>
  </si>
  <si>
    <t>05909990006298</t>
  </si>
  <si>
    <t>452</t>
  </si>
  <si>
    <t>Somavert, proszek i rozpuszczalnik do sporządzania roztworu do wstrzykiwań, 20 mg</t>
  </si>
  <si>
    <t>05415062315958</t>
  </si>
  <si>
    <t>453</t>
  </si>
  <si>
    <t>Somavert, proszek i rozpuszczalnik do sporządzania roztworu do wstrzykiwań, 25 mg</t>
  </si>
  <si>
    <t>05415062315965</t>
  </si>
  <si>
    <t>454</t>
  </si>
  <si>
    <t>Pembrolizumabum</t>
  </si>
  <si>
    <t>Keytruda, koncentrat do sporządzania roztworu do infuzji, 25 mg/ml</t>
  </si>
  <si>
    <t>05901549325126</t>
  </si>
  <si>
    <t>1143.0, Pembrolizumab</t>
  </si>
  <si>
    <t>455</t>
  </si>
  <si>
    <t>Pertuzumabum</t>
  </si>
  <si>
    <t>Perjeta, koncentrat do sporządzania roztworu do infuzji, 420 mg</t>
  </si>
  <si>
    <t>05902768001006</t>
  </si>
  <si>
    <t>1147.0, Pertuzumab</t>
  </si>
  <si>
    <t>457</t>
  </si>
  <si>
    <t>1156.0, Pirfenidon</t>
  </si>
  <si>
    <t>B.87.</t>
  </si>
  <si>
    <t>456</t>
  </si>
  <si>
    <t>458</t>
  </si>
  <si>
    <t>460</t>
  </si>
  <si>
    <t>Pirfenidon Stada, tabl. powl., 267 mg</t>
  </si>
  <si>
    <t>05909991497118</t>
  </si>
  <si>
    <t>459</t>
  </si>
  <si>
    <t>05909991497125</t>
  </si>
  <si>
    <t>461</t>
  </si>
  <si>
    <t>Pirfenidon Stada, tabl. powl., 801 mg</t>
  </si>
  <si>
    <t>05909991497156</t>
  </si>
  <si>
    <t>463</t>
  </si>
  <si>
    <t>Pirfenidon Zentiva, tabl. powl., 267 mg</t>
  </si>
  <si>
    <t>05909991494223</t>
  </si>
  <si>
    <t>462</t>
  </si>
  <si>
    <t>05909991494193</t>
  </si>
  <si>
    <t>464</t>
  </si>
  <si>
    <t>Pirfenidon Zentiva, tabl. powl., 801 mg</t>
  </si>
  <si>
    <t>05909991494230</t>
  </si>
  <si>
    <t>466</t>
  </si>
  <si>
    <t>Pirfenidone Sandoz, tabl. powl., 267 mg</t>
  </si>
  <si>
    <t>07613421107284</t>
  </si>
  <si>
    <t>465</t>
  </si>
  <si>
    <t>07613421107277</t>
  </si>
  <si>
    <t>467</t>
  </si>
  <si>
    <t>Pirfenidone Sandoz, tabl. powl., 801 mg</t>
  </si>
  <si>
    <t>07613421107291</t>
  </si>
  <si>
    <t>468</t>
  </si>
  <si>
    <t>469</t>
  </si>
  <si>
    <t>Polatuzumabum vedotinum</t>
  </si>
  <si>
    <t>Polivy, proszek do sporządzania koncentratu roztworu do infuzji, 140 mg</t>
  </si>
  <si>
    <t>07613326024143</t>
  </si>
  <si>
    <t>1242.0, Polatuzumab wedotyny</t>
  </si>
  <si>
    <t>470</t>
  </si>
  <si>
    <t>Polivy, proszek do sporządzania koncentratu roztworu do infuzji, 30 mg</t>
  </si>
  <si>
    <t>07613326029353</t>
  </si>
  <si>
    <t>475</t>
  </si>
  <si>
    <t>471</t>
  </si>
  <si>
    <t>476</t>
  </si>
  <si>
    <t>472</t>
  </si>
  <si>
    <t>477</t>
  </si>
  <si>
    <t>473</t>
  </si>
  <si>
    <t>478</t>
  </si>
  <si>
    <t>474</t>
  </si>
  <si>
    <t>479</t>
  </si>
  <si>
    <t>1207.0, Ponatynib</t>
  </si>
  <si>
    <t>480</t>
  </si>
  <si>
    <t>481</t>
  </si>
  <si>
    <t>1259.0, Ponesimod</t>
  </si>
  <si>
    <t>482</t>
  </si>
  <si>
    <t>483</t>
  </si>
  <si>
    <t>484</t>
  </si>
  <si>
    <t>Pretomanidum</t>
  </si>
  <si>
    <t>Dovprela, tabl., 200 mg</t>
  </si>
  <si>
    <t>26 szt.</t>
  </si>
  <si>
    <t>05901797711139</t>
  </si>
  <si>
    <t>1253.0, Pretomanid</t>
  </si>
  <si>
    <t>485</t>
  </si>
  <si>
    <t>Ramucirumabum</t>
  </si>
  <si>
    <t>Cyramza, koncentrat do sporządzania roztworu do infuzji, 10 mg/ml</t>
  </si>
  <si>
    <t>2 fiol.po 10 ml</t>
  </si>
  <si>
    <t>05909991205898</t>
  </si>
  <si>
    <t>1266.0, Ramucyrumab</t>
  </si>
  <si>
    <t>486</t>
  </si>
  <si>
    <t>Ranibizumab</t>
  </si>
  <si>
    <t>1134.0, Ranibizumab</t>
  </si>
  <si>
    <t>487</t>
  </si>
  <si>
    <t>Ximluci, roztwór do wstrzykiwań, 10 mg/ml</t>
  </si>
  <si>
    <t>1 fiol. a 0,23 ml + igła z filtrem</t>
  </si>
  <si>
    <t>05909991497316</t>
  </si>
  <si>
    <t>488</t>
  </si>
  <si>
    <t>Ravulizumabum</t>
  </si>
  <si>
    <t>Ultomiris, koncentrat do sporządzania roztworu do infuzji, 1100 mg</t>
  </si>
  <si>
    <t>1 fiol. 11 ml</t>
  </si>
  <si>
    <t>05391527740162</t>
  </si>
  <si>
    <t>1285.0, Rawulizumab</t>
  </si>
  <si>
    <t>489</t>
  </si>
  <si>
    <t>Ultomiris, koncentrat do sporządzania roztworu do infuzji, 300 mg</t>
  </si>
  <si>
    <t>1 fiol. 3 ml</t>
  </si>
  <si>
    <t>05391527740179</t>
  </si>
  <si>
    <t>490</t>
  </si>
  <si>
    <t>Ribociclibum</t>
  </si>
  <si>
    <t>Kisqali, tabl. powl., 200 mg</t>
  </si>
  <si>
    <t>05909991336769</t>
  </si>
  <si>
    <t>1195.0, Rybocyklib</t>
  </si>
  <si>
    <t>491</t>
  </si>
  <si>
    <t>Riociguatum</t>
  </si>
  <si>
    <t>Adempas, tabl. powl., 0,5 mg</t>
  </si>
  <si>
    <t>05908229300305</t>
  </si>
  <si>
    <t>1138.0, Riocyguat</t>
  </si>
  <si>
    <t>&lt;1&gt;B.31.; &lt;2&gt;B.74.</t>
  </si>
  <si>
    <t>492</t>
  </si>
  <si>
    <t>Adempas, tabl. powl., 1 mg</t>
  </si>
  <si>
    <t>05908229300336</t>
  </si>
  <si>
    <t>493</t>
  </si>
  <si>
    <t>Adempas, tabl. powl., 1,5 mg</t>
  </si>
  <si>
    <t>05908229300367</t>
  </si>
  <si>
    <t>494</t>
  </si>
  <si>
    <t>Adempas, tabl. powl., 2 mg</t>
  </si>
  <si>
    <t>05908229300398</t>
  </si>
  <si>
    <t>495</t>
  </si>
  <si>
    <t>Adempas, tabl. powl., 2,5 mg</t>
  </si>
  <si>
    <t>05908229300428</t>
  </si>
  <si>
    <t>496</t>
  </si>
  <si>
    <t>1 wstrzyk.po 1 ml</t>
  </si>
  <si>
    <t>1211.0, Ryzankizumab</t>
  </si>
  <si>
    <t>&lt;1&gt;B.35.; &lt;2&gt;B.47.</t>
  </si>
  <si>
    <t>497</t>
  </si>
  <si>
    <t>498</t>
  </si>
  <si>
    <t>07613326029896</t>
  </si>
  <si>
    <t>1254.0, Rysdyplam</t>
  </si>
  <si>
    <t>499</t>
  </si>
  <si>
    <t>1035.0, Rituximabum</t>
  </si>
  <si>
    <t>500</t>
  </si>
  <si>
    <t>501</t>
  </si>
  <si>
    <t>Riximyo, koncentrat do sporządzania roztworu do infuzji, 100 mg</t>
  </si>
  <si>
    <t>07613421032975</t>
  </si>
  <si>
    <t>502</t>
  </si>
  <si>
    <t>Riximyo, koncentrat do sporządzania roztworu do infuzji, 500 mg</t>
  </si>
  <si>
    <t>07613421032982</t>
  </si>
  <si>
    <t>503</t>
  </si>
  <si>
    <t>Ruxience, koncentrat do sporządzania roztworu do infuzji, 100 mg</t>
  </si>
  <si>
    <t>05415062360507</t>
  </si>
  <si>
    <t>504</t>
  </si>
  <si>
    <t>Ruxience, koncentrat do sporządzania roztworu do infuzji, 500 mg</t>
  </si>
  <si>
    <t>05415062360521</t>
  </si>
  <si>
    <t>505</t>
  </si>
  <si>
    <t>Nplate, proszek do sporządzania roztworu do wstrzykiwań, 125 mcg</t>
  </si>
  <si>
    <t>08715131018139</t>
  </si>
  <si>
    <t>1206.0, Romiplostym</t>
  </si>
  <si>
    <t>&lt;1&gt;B.97.; &lt;2&gt;B.98.</t>
  </si>
  <si>
    <t>506</t>
  </si>
  <si>
    <t>Nplate, proszek i rozpuszczalnik do sporządzania roztworu do wstrzykiwań, 250 mcg</t>
  </si>
  <si>
    <t>1 fiol. proszku + zestaw do rozpuszczenia leku</t>
  </si>
  <si>
    <t>05909990766994</t>
  </si>
  <si>
    <t>507</t>
  </si>
  <si>
    <t>1043.4, czynniki stymulujące erytropoezę - roksadustat</t>
  </si>
  <si>
    <t>508</t>
  </si>
  <si>
    <t>509</t>
  </si>
  <si>
    <t>510</t>
  </si>
  <si>
    <t>511</t>
  </si>
  <si>
    <t>512</t>
  </si>
  <si>
    <t>Rurioctocogum alfa pegolum</t>
  </si>
  <si>
    <t>Adynovi, proszek i rozpuszczalnik do sporządzania roztworu do wstrzykiwań, 1000 j.m.</t>
  </si>
  <si>
    <t>1 fiol. proszku + 1 fiol. rozp. 2 ml</t>
  </si>
  <si>
    <t>00642621067125</t>
  </si>
  <si>
    <t>513</t>
  </si>
  <si>
    <t>Adynovi, proszek i rozpuszczalnik do sporządzania roztworu do wstrzykiwań, 2000 j.m.</t>
  </si>
  <si>
    <t>00642621067132</t>
  </si>
  <si>
    <t>514</t>
  </si>
  <si>
    <t>Adynovi, proszek i rozpuszczalnik do sporządzania roztworu do wstrzykiwań, 250 j.m.</t>
  </si>
  <si>
    <t>00642621067101</t>
  </si>
  <si>
    <t>515</t>
  </si>
  <si>
    <t>Adynovi, proszek i rozpuszczalnik do sporządzania roztworu do wstrzykiwań, 500 j.m.</t>
  </si>
  <si>
    <t>00642621067118</t>
  </si>
  <si>
    <t>516</t>
  </si>
  <si>
    <t>05909991198282</t>
  </si>
  <si>
    <t>1152.0, Ruksolitynib</t>
  </si>
  <si>
    <t>&lt;1&gt;B.81.; &lt;2&gt;B.149.</t>
  </si>
  <si>
    <t>517</t>
  </si>
  <si>
    <t>05909991053789</t>
  </si>
  <si>
    <t>518</t>
  </si>
  <si>
    <t>05909991053833</t>
  </si>
  <si>
    <t>519</t>
  </si>
  <si>
    <t>05909991053758</t>
  </si>
  <si>
    <t>520</t>
  </si>
  <si>
    <t>Sacituzumabum govitecanum</t>
  </si>
  <si>
    <t>Trodelvy, proszek do sporządzania koncentratu roztworu do infuzji, 200 mg</t>
  </si>
  <si>
    <t>05391507146816</t>
  </si>
  <si>
    <t>1265.0, Sacytuzumab gowitekan</t>
  </si>
  <si>
    <t>521</t>
  </si>
  <si>
    <t>Satralizumabum</t>
  </si>
  <si>
    <t>Enspryng, roztwór do wstrzykiwań, 120 mg</t>
  </si>
  <si>
    <t>07613326032322</t>
  </si>
  <si>
    <t>1260.0, Satralizumab</t>
  </si>
  <si>
    <t>B.138.FM.</t>
  </si>
  <si>
    <t>522</t>
  </si>
  <si>
    <t>Sekukinumab</t>
  </si>
  <si>
    <t>Cosentyx, roztwór do wstrzykiwań, 150 mg/ml</t>
  </si>
  <si>
    <t>05909991203832</t>
  </si>
  <si>
    <t>1180.0, Sekukinumab</t>
  </si>
  <si>
    <t>524</t>
  </si>
  <si>
    <t>Cosentyx, roztwór do wstrzykiwań we wstrzykiwaczu, 300 mg</t>
  </si>
  <si>
    <t>07613421040130</t>
  </si>
  <si>
    <t>523</t>
  </si>
  <si>
    <t>Cosentyx, roztwór do wstrzykiwań w ampułko-strzykawce, 75 mg</t>
  </si>
  <si>
    <t>1 amp.-strz. 0,5 ml</t>
  </si>
  <si>
    <t>07613421049416</t>
  </si>
  <si>
    <t>&lt;1&gt;B.33.; &lt;2&gt;B.47.</t>
  </si>
  <si>
    <t>525</t>
  </si>
  <si>
    <t>Selexipagum</t>
  </si>
  <si>
    <t>Uptravi, tabl. powl., 1000 μg</t>
  </si>
  <si>
    <t>07640111932796</t>
  </si>
  <si>
    <t>1217.0, Seleksypag</t>
  </si>
  <si>
    <t>526</t>
  </si>
  <si>
    <t>Uptravi, tabl. powl., 1200 μg</t>
  </si>
  <si>
    <t>07640111932802</t>
  </si>
  <si>
    <t>527</t>
  </si>
  <si>
    <t>Uptravi, tabl. powl., 1400 μg</t>
  </si>
  <si>
    <t>07640111932819</t>
  </si>
  <si>
    <t>528</t>
  </si>
  <si>
    <t>Uptravi, tabl. powl., 1600 μg</t>
  </si>
  <si>
    <t>07640111932826</t>
  </si>
  <si>
    <t>529</t>
  </si>
  <si>
    <t>Uptravi, tabl. powl., 200 μg</t>
  </si>
  <si>
    <t>07640111932833</t>
  </si>
  <si>
    <t>530</t>
  </si>
  <si>
    <t>07640111932758</t>
  </si>
  <si>
    <t>531</t>
  </si>
  <si>
    <t>Uptravi, tabl. powl., 400 μg</t>
  </si>
  <si>
    <t>07640111932765</t>
  </si>
  <si>
    <t>532</t>
  </si>
  <si>
    <t>Uptravi, tabl. powl., 600 μg</t>
  </si>
  <si>
    <t>07640111932772</t>
  </si>
  <si>
    <t>533</t>
  </si>
  <si>
    <t>Uptravi, tabl. powl., 800 μg</t>
  </si>
  <si>
    <t>07640111932789</t>
  </si>
  <si>
    <t>534</t>
  </si>
  <si>
    <t>Selpercatinibum</t>
  </si>
  <si>
    <t>Retsevmo, kaps. twarde, 40 mg</t>
  </si>
  <si>
    <t>08586009570529</t>
  </si>
  <si>
    <t>1283.0, Selperkatynib</t>
  </si>
  <si>
    <t>B.108.FM</t>
  </si>
  <si>
    <t>535</t>
  </si>
  <si>
    <t>Retsevmo, kaps. twarde, 80 mg</t>
  </si>
  <si>
    <t>08586009570536</t>
  </si>
  <si>
    <t>536</t>
  </si>
  <si>
    <t>Selumetinibum</t>
  </si>
  <si>
    <t>Koselugo, kaps. twarde, 10 mg</t>
  </si>
  <si>
    <t>05000456070058</t>
  </si>
  <si>
    <t>1295.0, Selumetynib</t>
  </si>
  <si>
    <t>B.155.</t>
  </si>
  <si>
    <t>537</t>
  </si>
  <si>
    <t>Koselugo, kaps. twarde, 25 mg</t>
  </si>
  <si>
    <t>05000456070065</t>
  </si>
  <si>
    <t>538</t>
  </si>
  <si>
    <t>Sildenafil Aurovitas, tabl. powl., 20 mg</t>
  </si>
  <si>
    <t>05909991338015</t>
  </si>
  <si>
    <t>1076.0, Sildenafilum</t>
  </si>
  <si>
    <t>539</t>
  </si>
  <si>
    <t>Sildenafilum</t>
  </si>
  <si>
    <t>05055565731932</t>
  </si>
  <si>
    <t>540</t>
  </si>
  <si>
    <t>Remidia, tabl. powl., 20 mg</t>
  </si>
  <si>
    <t>05903060610545</t>
  </si>
  <si>
    <t>541</t>
  </si>
  <si>
    <t>Revatio, proszek do sporządzania zawiesiny doustnej, 10 mg/ml</t>
  </si>
  <si>
    <t>1 but. po 112 ml</t>
  </si>
  <si>
    <t>05909990967780</t>
  </si>
  <si>
    <t>542</t>
  </si>
  <si>
    <t>05909991355715</t>
  </si>
  <si>
    <t>543</t>
  </si>
  <si>
    <t>544</t>
  </si>
  <si>
    <t>Siltuximabum</t>
  </si>
  <si>
    <t>Sylvant, proszek do sporządzania koncentratu roztworu do infuzji, 100 mg</t>
  </si>
  <si>
    <t>1 fiol. po 8 ml</t>
  </si>
  <si>
    <t>05060146292276</t>
  </si>
  <si>
    <t>1243.0, Siltuksymab</t>
  </si>
  <si>
    <t>B.131.</t>
  </si>
  <si>
    <t>545</t>
  </si>
  <si>
    <t>Sylvant, proszek do sporządzania koncentratu roztworu do infuzji, 400 mg</t>
  </si>
  <si>
    <t>1 fiol. po 30 ml</t>
  </si>
  <si>
    <t>05060146292481</t>
  </si>
  <si>
    <t>546</t>
  </si>
  <si>
    <t>547</t>
  </si>
  <si>
    <t>548</t>
  </si>
  <si>
    <t>549</t>
  </si>
  <si>
    <t>550</t>
  </si>
  <si>
    <t>1258.0, Siponimod</t>
  </si>
  <si>
    <t>551</t>
  </si>
  <si>
    <t>552</t>
  </si>
  <si>
    <t>Mayzent, tabl. powl., 1 mg</t>
  </si>
  <si>
    <t>07613421058906</t>
  </si>
  <si>
    <t>553</t>
  </si>
  <si>
    <t>554</t>
  </si>
  <si>
    <t>Sofosbuvirum + Velpatasvirum</t>
  </si>
  <si>
    <t>Epclusa, tabl. powl., 400 + 100 mg</t>
  </si>
  <si>
    <t>05391507142108</t>
  </si>
  <si>
    <t>1135.6, Leki przeciwwirusowe: sofosbuwir, velpataswir</t>
  </si>
  <si>
    <t>555</t>
  </si>
  <si>
    <t>Sofosbuvirum + Velpatasvirum + Voxilaprevirum</t>
  </si>
  <si>
    <t>Vosevi, tabl. powl., 400 + 100 + 100 mg</t>
  </si>
  <si>
    <t>05391507143303</t>
  </si>
  <si>
    <t>1135.7, Leki przeciwwirusowe - sofosbuwir, welpataswir, woksylaprewir</t>
  </si>
  <si>
    <t>556</t>
  </si>
  <si>
    <t>Somatropinum</t>
  </si>
  <si>
    <t>Genotropin 12, proszek i rozpuszczalnik do sporządzania roztworu do wstrzykiwań, 12  (36 j.m.) mg</t>
  </si>
  <si>
    <t>5 jednorazowych, wielodawkowych wstrzykiwaczy GoQuick zawierających wkład z proszkiem i rozpuszczalnikiem po 1 ml</t>
  </si>
  <si>
    <t>05909990887170</t>
  </si>
  <si>
    <t>&lt;1&gt;&lt;2&gt;&lt;3&gt;&lt;4&gt;3 lata/&lt;5&gt;2 lata</t>
  </si>
  <si>
    <t>1077.0, Somatropinum</t>
  </si>
  <si>
    <t>&lt;1&gt;B.19.; &lt;2&gt;B.38.; &lt;3&gt;B.41.; &lt;4&gt;B.42.; &lt;5&gt;B.111.</t>
  </si>
  <si>
    <t>557</t>
  </si>
  <si>
    <t>Genotropin 5,3, proszek i rozpuszczalnik do sporządzania roztworu do wstrzykiwań, 5,3 (16 j.m.) mg</t>
  </si>
  <si>
    <t>05909990887095</t>
  </si>
  <si>
    <t>558</t>
  </si>
  <si>
    <t>559</t>
  </si>
  <si>
    <t>560</t>
  </si>
  <si>
    <t>Omnitrope, roztwór do wstrzykiwań, 10 mg/1,5 ml (30 j.m.)</t>
  </si>
  <si>
    <t>5 wkł.po 1,5 ml</t>
  </si>
  <si>
    <t>05909990072897</t>
  </si>
  <si>
    <t>&lt;2&gt;&lt;3&gt;&lt;4&gt;&lt;5&gt;3 lata/&lt;1&gt;&lt;6&gt;2 lata</t>
  </si>
  <si>
    <t>&lt;1&gt;B.19.; &lt;2&gt;B.38.; &lt;3&gt;B.41.; &lt;4&gt;B.42; &lt;5&gt;B.64.; &lt;6&gt;B.111.</t>
  </si>
  <si>
    <t>561</t>
  </si>
  <si>
    <t>Omnitrope, roztwór do wstrzykiwań, 5 mg/1,5 ml (15 j.m.)</t>
  </si>
  <si>
    <t>05909990050161</t>
  </si>
  <si>
    <t>562</t>
  </si>
  <si>
    <t>563</t>
  </si>
  <si>
    <t>Sotorasibum</t>
  </si>
  <si>
    <t>Lumykras, tabl. powl., 120 mg</t>
  </si>
  <si>
    <t>240 szt.</t>
  </si>
  <si>
    <t>08715131024895</t>
  </si>
  <si>
    <t>1282.0, Sotorasib</t>
  </si>
  <si>
    <t>564</t>
  </si>
  <si>
    <t>Tafasitamabum</t>
  </si>
  <si>
    <t>Minjuvi, proszek do sporządzania koncentratu roztworu do infuzji, 200 mg</t>
  </si>
  <si>
    <t>09088885500694</t>
  </si>
  <si>
    <t>1275.0, Tafasytamab</t>
  </si>
  <si>
    <t>565</t>
  </si>
  <si>
    <t>Talazoparibum</t>
  </si>
  <si>
    <t>Talzenna, kapsułki twarde, 0,25 mg</t>
  </si>
  <si>
    <t>05415062348826</t>
  </si>
  <si>
    <t>1263.0, Talazoparyb</t>
  </si>
  <si>
    <t>566</t>
  </si>
  <si>
    <t>Talzenna, kapsułki twarde, 1 mg</t>
  </si>
  <si>
    <t>05415062348789</t>
  </si>
  <si>
    <t>567</t>
  </si>
  <si>
    <t>568</t>
  </si>
  <si>
    <t>1051.0, analogi nukleozydowe/nukleotydowe inne niż lamiwudyna</t>
  </si>
  <si>
    <t>569</t>
  </si>
  <si>
    <t>Tenofovirum disoproxilum</t>
  </si>
  <si>
    <t>570</t>
  </si>
  <si>
    <t>Tenofovir disoproxil Aurovitas, tabl. powl., 245 mg</t>
  </si>
  <si>
    <t>05909991379704</t>
  </si>
  <si>
    <t>571</t>
  </si>
  <si>
    <t>05902020926801</t>
  </si>
  <si>
    <t>572</t>
  </si>
  <si>
    <t>573</t>
  </si>
  <si>
    <t>Aubagio, tabl. powl., 14 mg</t>
  </si>
  <si>
    <t>05909991088170</t>
  </si>
  <si>
    <t>1159.0, Teryflunomid</t>
  </si>
  <si>
    <t>574</t>
  </si>
  <si>
    <t>Terebyo, tabl. powl., 14 mg</t>
  </si>
  <si>
    <t>07613421163334</t>
  </si>
  <si>
    <t>575</t>
  </si>
  <si>
    <t>Tisagenlecleucelum</t>
  </si>
  <si>
    <t>Kymriah, dyspersja do infuzji, 1,2 x 10^6 – 6 x 10^8  komórek</t>
  </si>
  <si>
    <t>1 lub więcej worków infuzyjnych</t>
  </si>
  <si>
    <t>05909991384388</t>
  </si>
  <si>
    <t>1226.0, Tisagenlecleucel</t>
  </si>
  <si>
    <t>&lt;1&gt;B.12.FM.; &lt;2&gt;B.65.</t>
  </si>
  <si>
    <t>576</t>
  </si>
  <si>
    <t>Tobramycinum</t>
  </si>
  <si>
    <t>Bramitob, roztwór do nebulizacji, 300 mg/4 ml</t>
  </si>
  <si>
    <t>56 poj.po 4 ml</t>
  </si>
  <si>
    <t>05909990045976</t>
  </si>
  <si>
    <t>1081.0, Tobramycinum</t>
  </si>
  <si>
    <t>577</t>
  </si>
  <si>
    <t>Tobramycin Via pharma, roztwór do nebulizacji, 300 mg/5 ml</t>
  </si>
  <si>
    <t>56 amp. 5 ml</t>
  </si>
  <si>
    <t>05909991308292</t>
  </si>
  <si>
    <t>578</t>
  </si>
  <si>
    <t>Tobramycyna SUN, roztwór do nebulizacji, 300 mg/5 ml</t>
  </si>
  <si>
    <t>05909991321444</t>
  </si>
  <si>
    <t>584</t>
  </si>
  <si>
    <t>RoActemra, roztwór do wstrzykiwań, 162 mg</t>
  </si>
  <si>
    <t>4 amp.-strz. po 0,9 ml</t>
  </si>
  <si>
    <t>05902768001075</t>
  </si>
  <si>
    <t>1106.0, Tocilizumab</t>
  </si>
  <si>
    <t>579</t>
  </si>
  <si>
    <t>RoActemra, koncentrat do sporządzania roztworu do infuzji, 20 mg/ml</t>
  </si>
  <si>
    <t>580</t>
  </si>
  <si>
    <t>582</t>
  </si>
  <si>
    <t>05909990678259</t>
  </si>
  <si>
    <t>581</t>
  </si>
  <si>
    <t>05909990678266</t>
  </si>
  <si>
    <t>583</t>
  </si>
  <si>
    <t>05909990678273</t>
  </si>
  <si>
    <t>586</t>
  </si>
  <si>
    <t>Tyenne, koncentrat do sporządzania roztworu do infuzji, 20 mg/ml</t>
  </si>
  <si>
    <t>04052682073342</t>
  </si>
  <si>
    <t>585</t>
  </si>
  <si>
    <t>04052682073366</t>
  </si>
  <si>
    <t>587</t>
  </si>
  <si>
    <t>04052682073328</t>
  </si>
  <si>
    <t>588</t>
  </si>
  <si>
    <t>Xeljanz, tabl. powl., 10 mg</t>
  </si>
  <si>
    <t>05415062342800</t>
  </si>
  <si>
    <t>1193.0, Tofacytynib</t>
  </si>
  <si>
    <t>B.55.</t>
  </si>
  <si>
    <t>589</t>
  </si>
  <si>
    <t>Xeljanz, tabl. powl., 5 mg</t>
  </si>
  <si>
    <t>05907636977100</t>
  </si>
  <si>
    <t>&lt;1&gt;B.33.; &lt;2&gt;B.35.; &lt;3&gt;B.36.; &lt;4&gt;B.55.</t>
  </si>
  <si>
    <t>590</t>
  </si>
  <si>
    <t>Tolvaptanum</t>
  </si>
  <si>
    <t>Jinarc, tabl., 15 ; 45 mg</t>
  </si>
  <si>
    <t>28+28 szt.</t>
  </si>
  <si>
    <t>05038256002115</t>
  </si>
  <si>
    <t>1232.0, Tolwaptan</t>
  </si>
  <si>
    <t>B.126.</t>
  </si>
  <si>
    <t>591</t>
  </si>
  <si>
    <t>Jinarc, tabl., 30 ; 60 mg</t>
  </si>
  <si>
    <t>05038256002122</t>
  </si>
  <si>
    <t>592</t>
  </si>
  <si>
    <t>Jinarc, tabl., 30 ; 90 mg</t>
  </si>
  <si>
    <t>05038256002139</t>
  </si>
  <si>
    <t>593</t>
  </si>
  <si>
    <t>Toxinum botulinicum typum A ad iniectabile</t>
  </si>
  <si>
    <t>05909990674817</t>
  </si>
  <si>
    <t>1055.2, toksyny botulinowe - 2</t>
  </si>
  <si>
    <t>&lt;1&gt;B.28.; &lt;2&gt;B.30.; &lt;3&gt;B.57.; &lt;4&gt;B.73.; &lt;5&gt;B.133.</t>
  </si>
  <si>
    <t>594</t>
  </si>
  <si>
    <t>Dysport, proszek do sporządzania roztworu do wstrzykiwań, 300 j.</t>
  </si>
  <si>
    <t>1 fiol.po 300 j.</t>
  </si>
  <si>
    <t>05909991072094</t>
  </si>
  <si>
    <t>1055.3, toksyny botulinowe - 3</t>
  </si>
  <si>
    <t>&lt;1&gt;B.28.; &lt;2&gt;B.30.; &lt;3&gt;B.57.</t>
  </si>
  <si>
    <t>595</t>
  </si>
  <si>
    <t>Dysport, proszek do sporządzania roztworu do wstrzykiwań, 500 j.</t>
  </si>
  <si>
    <t>1 fiol.po 500 j.</t>
  </si>
  <si>
    <t>05909990729227</t>
  </si>
  <si>
    <t>596</t>
  </si>
  <si>
    <t>1 fiol.po 100 j. (LD50)</t>
  </si>
  <si>
    <t>05909990643950</t>
  </si>
  <si>
    <t>1055.1, toksyny botulinowe - 1</t>
  </si>
  <si>
    <t>&lt;1&gt;B.28.; &lt;2&gt;B.57.</t>
  </si>
  <si>
    <t>597</t>
  </si>
  <si>
    <t>598</t>
  </si>
  <si>
    <t>599</t>
  </si>
  <si>
    <t>Tralokinumabum</t>
  </si>
  <si>
    <t>Adtralza, roztwór do wstrzykiwań w ampułko-strzykawce, 150 mg</t>
  </si>
  <si>
    <t>4 amp.-strzyk. 1 ml</t>
  </si>
  <si>
    <t>03400930230268</t>
  </si>
  <si>
    <t>1290.0, Tralokinumab</t>
  </si>
  <si>
    <t>600</t>
  </si>
  <si>
    <t>Trametinibum</t>
  </si>
  <si>
    <t>Mekinist, tabl. powl., 0,5 mg</t>
  </si>
  <si>
    <t>05909991141813</t>
  </si>
  <si>
    <t>1157.0, Trametynib</t>
  </si>
  <si>
    <t>601</t>
  </si>
  <si>
    <t>Mekinist, tabl. powl., 2 mg</t>
  </si>
  <si>
    <t>05909991141851</t>
  </si>
  <si>
    <t>602</t>
  </si>
  <si>
    <t>Trastuzumab deruxtecan</t>
  </si>
  <si>
    <t>Enhertu, proszek do sporządzania koncentratu roztworu do infuzji, 100 mg</t>
  </si>
  <si>
    <t>04260161043629</t>
  </si>
  <si>
    <t>1082.2, Trastuzumab derukstekan</t>
  </si>
  <si>
    <t>603</t>
  </si>
  <si>
    <t>Trastuzumabum</t>
  </si>
  <si>
    <t>Herceptin, roztwór do wstrzykiwań, 600 mg/5 ml</t>
  </si>
  <si>
    <t>05902768001037</t>
  </si>
  <si>
    <t>1082.0, Trastuzumabum</t>
  </si>
  <si>
    <t>604</t>
  </si>
  <si>
    <t>Trastuzumabum emtansinum</t>
  </si>
  <si>
    <t>Kadcyla, proszek do sporządzania koncentratu roztworu do infuzji, 100 mg</t>
  </si>
  <si>
    <t>05902768001044</t>
  </si>
  <si>
    <t>1082.1, Trastuzumab emtanzyna</t>
  </si>
  <si>
    <t>605</t>
  </si>
  <si>
    <t>Kadcyla, proszek do sporządzania koncentratu roztworu do infuzji, 160 mg</t>
  </si>
  <si>
    <t>05902768001051</t>
  </si>
  <si>
    <t>606</t>
  </si>
  <si>
    <t>Treprostinilum</t>
  </si>
  <si>
    <t>Remodulin, roztwór do infuzji, 1 mg/ml</t>
  </si>
  <si>
    <t>05909990046805</t>
  </si>
  <si>
    <t>1083.0, Treprostynilum</t>
  </si>
  <si>
    <t>607</t>
  </si>
  <si>
    <t>Remodulin, roztwór do infuzji, 2,5 mg/ml</t>
  </si>
  <si>
    <t>05909990046850</t>
  </si>
  <si>
    <t>608</t>
  </si>
  <si>
    <t>Remodulin, roztwór do infuzji, 5 mg/ml</t>
  </si>
  <si>
    <t>05909990046867</t>
  </si>
  <si>
    <t>609</t>
  </si>
  <si>
    <t>Treprostynilum</t>
  </si>
  <si>
    <t>Remodulin, roztwór do infuzji, 10 mg/ml</t>
  </si>
  <si>
    <t>05909990046874</t>
  </si>
  <si>
    <t>610</t>
  </si>
  <si>
    <t>Tresuvi, roztwór do infuzji, 1 mg/ml</t>
  </si>
  <si>
    <t>05909991418618</t>
  </si>
  <si>
    <t>611</t>
  </si>
  <si>
    <t>Tresuvi, roztwór do infuzji, 10 mg/ml</t>
  </si>
  <si>
    <t>05909991418649</t>
  </si>
  <si>
    <t>612</t>
  </si>
  <si>
    <t>Tresuvi, roztwór do infuzji, 2,5 mg/ml</t>
  </si>
  <si>
    <t>05909991418625</t>
  </si>
  <si>
    <t>613</t>
  </si>
  <si>
    <t>Tresuvi, roztwór do infuzji, 5 mg/ml</t>
  </si>
  <si>
    <t>05909991418632</t>
  </si>
  <si>
    <t>614</t>
  </si>
  <si>
    <t>Trientinum tetrahydrochloridum</t>
  </si>
  <si>
    <t>Cuprior, tabl. powl., 150 mg</t>
  </si>
  <si>
    <t>72 szt.</t>
  </si>
  <si>
    <t>05350626000102</t>
  </si>
  <si>
    <t>1229.0, Trientyna</t>
  </si>
  <si>
    <t>B.123.</t>
  </si>
  <si>
    <t>615</t>
  </si>
  <si>
    <t>Trifluridinum + Tipiracilum</t>
  </si>
  <si>
    <t>Lonsurf, tabl. powl., 15+6,14 mg</t>
  </si>
  <si>
    <t>05901571320618</t>
  </si>
  <si>
    <t>1196.0, Trifluridyna, tipiracil</t>
  </si>
  <si>
    <t>&lt;1&gt;B.4.; &lt;2&gt;B.58.</t>
  </si>
  <si>
    <t>616</t>
  </si>
  <si>
    <t>05901571320625</t>
  </si>
  <si>
    <t>618</t>
  </si>
  <si>
    <t>Lonsurf, tabl. powl., 20+8,19 mg</t>
  </si>
  <si>
    <t>05901571320632</t>
  </si>
  <si>
    <t>617</t>
  </si>
  <si>
    <t>05901571320649</t>
  </si>
  <si>
    <t>619</t>
  </si>
  <si>
    <t>Triptorelinum</t>
  </si>
  <si>
    <t>Diphereline SR 3,75, proszek i rozpuszczalnik do sporządzania zawiesiny o przedłużonym uwalnianiu do wstrzykiwań, 3,75 mg</t>
  </si>
  <si>
    <t>1 fiol. + 1 amp.po 2 ml + 1 strz. + 2 igły</t>
  </si>
  <si>
    <t>05909990486915</t>
  </si>
  <si>
    <t>1070.0, analogi gonadoliberyny</t>
  </si>
  <si>
    <t>B.18.</t>
  </si>
  <si>
    <t>620</t>
  </si>
  <si>
    <t>Tucatinibum</t>
  </si>
  <si>
    <t>Tukysa, tabl. powl., 150 mg</t>
  </si>
  <si>
    <t>1279.0, Tukatynib</t>
  </si>
  <si>
    <t>621</t>
  </si>
  <si>
    <t>Tukysa, tabl. powl., 50 mg</t>
  </si>
  <si>
    <t>88 szt.</t>
  </si>
  <si>
    <t>622</t>
  </si>
  <si>
    <t>623</t>
  </si>
  <si>
    <t>624</t>
  </si>
  <si>
    <t>625</t>
  </si>
  <si>
    <t>626</t>
  </si>
  <si>
    <t>627</t>
  </si>
  <si>
    <t>628</t>
  </si>
  <si>
    <t>Tyldrakizumabum</t>
  </si>
  <si>
    <t>Ilumetri, roztwór do wstrzykiwań, 100 mg</t>
  </si>
  <si>
    <t>1 ampułko-strzykawka 1 ml</t>
  </si>
  <si>
    <t>08430308131700</t>
  </si>
  <si>
    <t>1233.0, Tyldrakizumab</t>
  </si>
  <si>
    <t>629</t>
  </si>
  <si>
    <t>08054083020334</t>
  </si>
  <si>
    <t>1244.0, Upadacytynib</t>
  </si>
  <si>
    <t>630</t>
  </si>
  <si>
    <t>Ustekinumabum</t>
  </si>
  <si>
    <t>Stelara, koncentrat do sporządzania roztworu do infuzji, 130 mg</t>
  </si>
  <si>
    <t>1 fiolka (30ml)</t>
  </si>
  <si>
    <t>05909991307066</t>
  </si>
  <si>
    <t>1107.0, Ustekinumab</t>
  </si>
  <si>
    <t>B.32.; B.55.</t>
  </si>
  <si>
    <t>631</t>
  </si>
  <si>
    <t>Stelara, roztwór do wstrzykiwań , 45 mg</t>
  </si>
  <si>
    <t>1 amp-strz.</t>
  </si>
  <si>
    <t>05909997077505</t>
  </si>
  <si>
    <t>632</t>
  </si>
  <si>
    <t>Stelara, roztwór do wstrzykiwań w ampułko-strzykawce, 90 mg</t>
  </si>
  <si>
    <t>05909997077512</t>
  </si>
  <si>
    <t>Stelara, roztwór do wstrzykiwań we wstrzykiwaczu, 90 mg</t>
  </si>
  <si>
    <t>05413868122589</t>
  </si>
  <si>
    <t>Vandetanibum</t>
  </si>
  <si>
    <t>Caprelsa, tabl. powl., 100 mg</t>
  </si>
  <si>
    <t>05909990935437</t>
  </si>
  <si>
    <t>1202.0, Wandetanib</t>
  </si>
  <si>
    <t>Caprelsa, tabl. powl., 300 mg</t>
  </si>
  <si>
    <t>05909990935444</t>
  </si>
  <si>
    <t>Vedolizumabum</t>
  </si>
  <si>
    <t>Entyvio, roztwór do wstrzykiwań, 108 mg/0,68 ml</t>
  </si>
  <si>
    <t>2 wstrzyk. po 0,68 ml</t>
  </si>
  <si>
    <t>07038319122857</t>
  </si>
  <si>
    <t>1 rok 3 miesiące</t>
  </si>
  <si>
    <t>1176.0, Wedolizumab</t>
  </si>
  <si>
    <t>Entyvio, proszek do sporządzania koncentratu roztworu do infuzji, 300 mg</t>
  </si>
  <si>
    <t>05909991138202</t>
  </si>
  <si>
    <t>Velaglucerasum alfa</t>
  </si>
  <si>
    <t>Vpriv, proszek do sporządzania roztworu do infuzji, 400 j.m.</t>
  </si>
  <si>
    <t>05909990816774</t>
  </si>
  <si>
    <t>1123.0, Welagluceraza alfa</t>
  </si>
  <si>
    <t>Vemurafenibum</t>
  </si>
  <si>
    <t>Zelboraf, tabl. powl., 240 mg</t>
  </si>
  <si>
    <t>05909990935581</t>
  </si>
  <si>
    <t>1108.0, Wemurafenib</t>
  </si>
  <si>
    <t>Venclyxto, tabl. powl., 10 mg</t>
  </si>
  <si>
    <t>08054083013688</t>
  </si>
  <si>
    <t>1186.0, Venetoclax</t>
  </si>
  <si>
    <t>&lt;1&gt;B.79.; &lt;2&gt;B.114.</t>
  </si>
  <si>
    <t>Venclyxto, tabl. powl., 100 mg</t>
  </si>
  <si>
    <t>08054083013916</t>
  </si>
  <si>
    <t>08054083013701</t>
  </si>
  <si>
    <t>08054083013695</t>
  </si>
  <si>
    <t>Venclyxto, tabl. powl., 50 mg</t>
  </si>
  <si>
    <t>08054083013718</t>
  </si>
  <si>
    <t>Vismodegibum</t>
  </si>
  <si>
    <t>Erivedge, kaps. twarde, 150 mg</t>
  </si>
  <si>
    <t>05902768001020</t>
  </si>
  <si>
    <t>1155.0, Wismodegib</t>
  </si>
  <si>
    <t>B.88.</t>
  </si>
  <si>
    <t>1166.2, Inhibitory kinazy tyrozynowej Brutona - zanubrutynib</t>
  </si>
  <si>
    <t>1 fiol. 1 ml</t>
  </si>
  <si>
    <t>&lt;1&gt;2 lata/&lt;2&gt;3 lata</t>
  </si>
  <si>
    <t>B.115.</t>
  </si>
  <si>
    <t>B.17.</t>
  </si>
  <si>
    <t>B.19.</t>
  </si>
  <si>
    <t>B.73.</t>
  </si>
  <si>
    <t>B.75.</t>
  </si>
  <si>
    <t>Tezepelumabum</t>
  </si>
  <si>
    <t>Tezspire, roztwór do wstrzykiwań, 210 mg</t>
  </si>
  <si>
    <t>05000456076166</t>
  </si>
  <si>
    <t>2024-04-01</t>
  </si>
  <si>
    <t>&lt;1&gt;&lt;2&gt;&lt;3&gt;&lt;4&gt;&lt;5&gt;2 lata/&lt;6&gt;3 lata</t>
  </si>
  <si>
    <t>&lt;1&gt;B.44.; &lt;2&gt;B.124.; &lt;3&gt;B.156.</t>
  </si>
  <si>
    <t>2 wstrzyk. po 2 ml</t>
  </si>
  <si>
    <t>05909991490614</t>
  </si>
  <si>
    <t>&lt;1&gt;2023-11-01/&lt;2&gt;2024-04-01</t>
  </si>
  <si>
    <t>Efgartigimod alfa</t>
  </si>
  <si>
    <t>Vyvgart, koncentrat do sporządzania roztworu do infuzji, 400 mg</t>
  </si>
  <si>
    <t>04150179912881</t>
  </si>
  <si>
    <t>1297.0, Efgartigimod alfa</t>
  </si>
  <si>
    <t>B.157.</t>
  </si>
  <si>
    <t>9 miesięcy</t>
  </si>
  <si>
    <t>&lt;1&gt;2 lata/&lt;2&gt;1 rok 6 miesięcy</t>
  </si>
  <si>
    <t>&lt;1&gt;&lt;2&gt;&lt;3&gt;&lt;4&gt;&lt;6&gt;2 lata/&lt;5&gt;3 lata</t>
  </si>
  <si>
    <t>Tysabri, roztwór do wstrzykiwań, 150 mg</t>
  </si>
  <si>
    <t>2 amp.-strzyk.</t>
  </si>
  <si>
    <t>05713219560252</t>
  </si>
  <si>
    <t>Niwolumab + Relatlimab</t>
  </si>
  <si>
    <t>Opdualag, koncentrat do sporządzania roztworu do infuzji, 240+80 mg</t>
  </si>
  <si>
    <t>08027950800476</t>
  </si>
  <si>
    <t>1144.1, Niwolumab + Relatlimab</t>
  </si>
  <si>
    <t>Olipudaza alfa</t>
  </si>
  <si>
    <t>Xenpozyme, proszek do sporządzania koncentratu roztworu do infuzji, 20 mg</t>
  </si>
  <si>
    <t>05909991490508</t>
  </si>
  <si>
    <t>1296.0, Olipudaza alfa</t>
  </si>
  <si>
    <t>B.158.FM.</t>
  </si>
  <si>
    <t>Xenpozyme, proszek do sporządzania koncentratu roztworu do infuzji, 4 mg</t>
  </si>
  <si>
    <t>05909991513696</t>
  </si>
  <si>
    <t>03663502003534</t>
  </si>
  <si>
    <t>03663502003527</t>
  </si>
  <si>
    <t>03663502003510</t>
  </si>
  <si>
    <t>03663502003503</t>
  </si>
  <si>
    <t>&lt;1&gt;B.33.; &lt;2&gt;B.75.; &lt;3&gt;B.97.; &lt;4&gt;B.98. &lt;5&gt;B.157.</t>
  </si>
  <si>
    <t>1 amp.-strzyk. 1,91 ml</t>
  </si>
  <si>
    <t>1298.0, Tezepelumab</t>
  </si>
  <si>
    <t>Tyenne, roztwór do wstrzykiwań, 162 mg</t>
  </si>
  <si>
    <t>04052682073373</t>
  </si>
  <si>
    <t>4 wstrzyk.</t>
  </si>
  <si>
    <t>04052682073397</t>
  </si>
  <si>
    <t>&lt;1&gt;B.32.; &lt;2&gt;B.33.; &lt;3&gt;B.35.; &lt;4&gt;B.36.; &lt;5&gt;B.55.; &lt;6&gt;B.82.; &lt;7&gt;B.124.</t>
  </si>
  <si>
    <t>Rinvoq, tabl. o przedł. uwalnianiu, 30 mg</t>
  </si>
  <si>
    <t>08054083022994</t>
  </si>
  <si>
    <t>Rinvoq, tabl. o przedł. uwalnianiu, 45 mg</t>
  </si>
  <si>
    <t>08054083024189</t>
  </si>
  <si>
    <t>B.154.FM.</t>
  </si>
  <si>
    <t>B.160.</t>
  </si>
  <si>
    <t>B.162.</t>
  </si>
  <si>
    <t>B.163.FM.</t>
  </si>
  <si>
    <t>2024-07-01</t>
  </si>
  <si>
    <t>2 wstrzykiwacze 1,14 ml</t>
  </si>
  <si>
    <t>05909991490591</t>
  </si>
  <si>
    <t>Emicizumabum</t>
  </si>
  <si>
    <t>Hemlibra, roztwór do wstrzykiwań, 150 mg/ml</t>
  </si>
  <si>
    <t>1 fiol. po 0,4 ml</t>
  </si>
  <si>
    <t>07613326004442</t>
  </si>
  <si>
    <t>1305.0, Emicizumab</t>
  </si>
  <si>
    <t>1 fiol. po 0,7 ml</t>
  </si>
  <si>
    <t>07613326004534</t>
  </si>
  <si>
    <t>1 fiol. po 1 ml</t>
  </si>
  <si>
    <t>07613326004763</t>
  </si>
  <si>
    <t>Hemlibra, roztwór do wstrzykiwań, 30 mg/ml</t>
  </si>
  <si>
    <t>07613326004756</t>
  </si>
  <si>
    <t>Foslevodopum + Foscarbidopum</t>
  </si>
  <si>
    <t>Produodopa, roztwór do infuzji, 240+12 mg/ml</t>
  </si>
  <si>
    <t>7 fiol. po 10 ml</t>
  </si>
  <si>
    <t>08054083025162</t>
  </si>
  <si>
    <t>Letermovirum</t>
  </si>
  <si>
    <t>Mavacamtenum</t>
  </si>
  <si>
    <t>Camzyos, kaps. twarde, 10 mg</t>
  </si>
  <si>
    <t>08027950800742</t>
  </si>
  <si>
    <t>1303.0, Mawakamten</t>
  </si>
  <si>
    <t>Camzyos, kaps. twarde, 15 mg</t>
  </si>
  <si>
    <t>08027950800759</t>
  </si>
  <si>
    <t>Camzyos, kaps. twarde, 2,5 mg</t>
  </si>
  <si>
    <t>08027950800728</t>
  </si>
  <si>
    <t>Camzyos, kaps. twarde, 5 mg</t>
  </si>
  <si>
    <t>08027950800735</t>
  </si>
  <si>
    <t>Mogamulizumabum</t>
  </si>
  <si>
    <t>Poteligeo, koncentrat do sporządzania roztworu do infuzji, 4 mg/ml</t>
  </si>
  <si>
    <t>05038903004233</t>
  </si>
  <si>
    <t>1300.0, Mogamulizumab</t>
  </si>
  <si>
    <t>Mosunetuzumabum</t>
  </si>
  <si>
    <t>Lunsumio, koncentrat do sporządzania roztworu do infuzji, 1 mg</t>
  </si>
  <si>
    <t>07613326061001</t>
  </si>
  <si>
    <t>1301.0, Mosunetuzumab</t>
  </si>
  <si>
    <t>Lunsumio, koncentrat do sporządzania roztworu do infuzji, 30 mg</t>
  </si>
  <si>
    <t>07613326061087</t>
  </si>
  <si>
    <t>Ranivisio, roztwór do wstrzykiwań, 10 mg/ml</t>
  </si>
  <si>
    <t>1 fiol. 0,23 ml</t>
  </si>
  <si>
    <t>04260764190058</t>
  </si>
  <si>
    <t>Romosozumabum</t>
  </si>
  <si>
    <t>Evenity, roztwór do wstrzykiwań w ampułko-strzykawce, 90 mg/ml</t>
  </si>
  <si>
    <t>2 amp.-strz. 1,17 ml</t>
  </si>
  <si>
    <t>05413787222025</t>
  </si>
  <si>
    <t>1299.0, Romosozumab</t>
  </si>
  <si>
    <t>&lt;1&gt;B.33.; &lt;2&gt;B.35.; &lt;3&gt;B.36.; &lt;4&gt;B.47.; &lt;5&gt;B.82.; &lt;6&gt;B.161.</t>
  </si>
  <si>
    <t>&lt;1&gt;B.35.; &lt;2&gt;B.36.; &lt;3&gt;B.47.; &lt;4&gt;B.161.</t>
  </si>
  <si>
    <t>Sildenafil Zentiva, tabl. powl., 20 mg</t>
  </si>
  <si>
    <t>Tafamidisum</t>
  </si>
  <si>
    <t>Vyndaqel, kaps. miękkie, 61 mg</t>
  </si>
  <si>
    <t>05415062359426</t>
  </si>
  <si>
    <t>1302.0, Tafamidis</t>
  </si>
  <si>
    <t>Tebentafuspum</t>
  </si>
  <si>
    <t>Kimmtrak, koncentrat do sporządzania roztworu do infuzji, 100 µg/0,5 ml</t>
  </si>
  <si>
    <t>1 fiol. po 0,5 ml</t>
  </si>
  <si>
    <t>05056416800036</t>
  </si>
  <si>
    <t>1304.0, Tebentafusp</t>
  </si>
  <si>
    <t>2024-10-01</t>
  </si>
  <si>
    <t>Eylea, roztwór do wstrzykiwań, 114,3 mg/ml</t>
  </si>
  <si>
    <t>1 fiol.a 0,263 ml</t>
  </si>
  <si>
    <t>04057598023047</t>
  </si>
  <si>
    <t>Asfotasum alfa</t>
  </si>
  <si>
    <t>Strensiq, roztwór do wstrzykiwań, 100 mg/ml</t>
  </si>
  <si>
    <t>12 fiol. po 0,8 ml</t>
  </si>
  <si>
    <t>05391527745112</t>
  </si>
  <si>
    <t>1311.0, Asfotaza alfa</t>
  </si>
  <si>
    <t>B.165.</t>
  </si>
  <si>
    <t>Strensiq, roztwór do wstrzykiwań, 40 mg/ml</t>
  </si>
  <si>
    <t>12 fiol. po 0,45 ml</t>
  </si>
  <si>
    <t>05391527745143</t>
  </si>
  <si>
    <t>12 fiol. po 0,70 ml</t>
  </si>
  <si>
    <t>05391527745136</t>
  </si>
  <si>
    <t>12 fiol. po 1 ml</t>
  </si>
  <si>
    <t>05391527745129</t>
  </si>
  <si>
    <t>05413787222452</t>
  </si>
  <si>
    <t>B.35.; B.36.; B.82.</t>
  </si>
  <si>
    <t>B.66; B.77.</t>
  </si>
  <si>
    <t>&lt;1&gt;2023-09-01/&lt;2&gt;2024-10-01</t>
  </si>
  <si>
    <t>Caplacizumabum</t>
  </si>
  <si>
    <t>Cablivi, proszek i rozpuszczalnik do sporządzania roztworu do wstrzykiwań, 10 mg</t>
  </si>
  <si>
    <t>1 fiol. + 1 amp.-strzyk.</t>
  </si>
  <si>
    <t>05909991413385</t>
  </si>
  <si>
    <t>1307.0, Kaplacyzumab</t>
  </si>
  <si>
    <t>B.164.</t>
  </si>
  <si>
    <t>2 lata 6 miesięcy</t>
  </si>
  <si>
    <t>Epcoritamabum</t>
  </si>
  <si>
    <t>Tepkinly, roztwór do wstrzykiwań, 4 mg/0,8 ml</t>
  </si>
  <si>
    <t>1 fiol. 0,8 ml</t>
  </si>
  <si>
    <t>08054083026503</t>
  </si>
  <si>
    <t>1308.0, Epkorytamab</t>
  </si>
  <si>
    <t>Tepkinly, roztwór do wstrzykiwań, 48 mg</t>
  </si>
  <si>
    <t>08054083026497</t>
  </si>
  <si>
    <t>Glofitamabum</t>
  </si>
  <si>
    <t>Columvi, koncentrat do sporządzania roztworu do infuzji, 10 mg</t>
  </si>
  <si>
    <t>07613326068468</t>
  </si>
  <si>
    <t>1309.0, Glofitamab</t>
  </si>
  <si>
    <t>Columvi, koncentrat do sporządzania roztworu do infuzji, 2,5 mg</t>
  </si>
  <si>
    <t>1 fiol. 2,5 ml</t>
  </si>
  <si>
    <t>07613326068871</t>
  </si>
  <si>
    <t>Zejula, tabl. powl., 100 mg</t>
  </si>
  <si>
    <t>05909991515201</t>
  </si>
  <si>
    <t>05909991515218</t>
  </si>
  <si>
    <t>&lt;1&gt;2024-10-01/&lt;2&gt;2024-07-01</t>
  </si>
  <si>
    <t>&lt;1&gt;2024-10-01/&lt;2&gt;2024-04-01</t>
  </si>
  <si>
    <t>2 lata 9 miesięcy</t>
  </si>
  <si>
    <t>Somatrogonum</t>
  </si>
  <si>
    <t>Ngenla, roztwór do wstrzykiwań we wstrzykiwaczu, 24 mg</t>
  </si>
  <si>
    <t>1 wstrzykiwacz 1,2 ml</t>
  </si>
  <si>
    <t>05415062388037</t>
  </si>
  <si>
    <t>1310.0, Somatrogon</t>
  </si>
  <si>
    <t>Ngenla, roztwór do wstrzykiwań we wstrzykiwaczu, 60 mg</t>
  </si>
  <si>
    <t>05415062388044</t>
  </si>
  <si>
    <t>Teclistamabum</t>
  </si>
  <si>
    <t>Tecvayli, roztwór do wstrzykiwań, 10 mg/ml</t>
  </si>
  <si>
    <t>05413868121575</t>
  </si>
  <si>
    <t>1306.0, Teklistamab</t>
  </si>
  <si>
    <t>Tecvayli, roztwór do wstrzykiwań, 90 mg/ml</t>
  </si>
  <si>
    <t>1 fiol. 1,7 ml</t>
  </si>
  <si>
    <t>05413868121582</t>
  </si>
  <si>
    <t>Tezspire, roztwór do wstrzykiwań we wstrzykiwaczu, 210 mg</t>
  </si>
  <si>
    <t>1 wstrz. po 1,91 ml</t>
  </si>
  <si>
    <t>05000456075725</t>
  </si>
  <si>
    <t>&lt;1&gt;2024-01-01/&lt;2&gt;2024-10-01</t>
  </si>
  <si>
    <t>Xeljanz, roztwór doustny, 1 mg/ml</t>
  </si>
  <si>
    <t>240 ml</t>
  </si>
  <si>
    <t>05415062388723</t>
  </si>
  <si>
    <t>Pyzchiva, koncentrat do sporządzania roztworu do infuzji, 130 mg</t>
  </si>
  <si>
    <t>08809593173106</t>
  </si>
  <si>
    <t>B.32.</t>
  </si>
  <si>
    <t>Pyzchiva, roztwór do wstrzykiwań, 45 mg</t>
  </si>
  <si>
    <t>08809593173120</t>
  </si>
  <si>
    <t>Pyzchiva, roztwór do wstrzykiwań, 90 mg</t>
  </si>
  <si>
    <t>08809593173113</t>
  </si>
  <si>
    <t>Uzpruvo, roztwór do wstrzykiwań, 45 mg</t>
  </si>
  <si>
    <t>04011548045800</t>
  </si>
  <si>
    <t>Uzpruvo, roztwór do wstrzykiwań, 90 mg</t>
  </si>
  <si>
    <t>04011548045817</t>
  </si>
  <si>
    <t>635</t>
  </si>
  <si>
    <t>633</t>
  </si>
  <si>
    <t>634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</si>
  <si>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</si>
  <si>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</si>
  <si>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</si>
  <si>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</si>
  <si>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</si>
  <si>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</si>
  <si>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</si>
  <si>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</si>
  <si>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</si>
  <si>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</si>
  <si>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</si>
  <si>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</si>
  <si>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</si>
  <si>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</si>
  <si>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2025-01-01</t>
  </si>
  <si>
    <t>Tecentriq, roztwór do wstrzykiwań, 1875 mg</t>
  </si>
  <si>
    <t>1 fiol.a 15 ml</t>
  </si>
  <si>
    <t>07613326061872</t>
  </si>
  <si>
    <t>Avapritinibum</t>
  </si>
  <si>
    <t>Ayvakyt, tabl. powl., 100 mg</t>
  </si>
  <si>
    <t>08720165565009</t>
  </si>
  <si>
    <t>1314.0, Awaprytynib</t>
  </si>
  <si>
    <t>Ayvakyt, tabl. powl., 200 mg</t>
  </si>
  <si>
    <t>08720165565016</t>
  </si>
  <si>
    <t>Ayvakyt, tabl. powl., 25 mg</t>
  </si>
  <si>
    <t>08720165565214</t>
  </si>
  <si>
    <t>Ayvakyt, tabl. powl., 50 mg</t>
  </si>
  <si>
    <t>08720165565153</t>
  </si>
  <si>
    <t>&lt;1&gt;2024-01-01/&lt;2&gt;2025-01-01</t>
  </si>
  <si>
    <t>Canakinumabum</t>
  </si>
  <si>
    <t>Ilaris, roztwór do wstrzykiwań, 150 mg/ml</t>
  </si>
  <si>
    <t>07613421054038</t>
  </si>
  <si>
    <t>1316.0, Kanakinumab</t>
  </si>
  <si>
    <t>&lt;1&gt;B.6.; &lt;2&gt;B.88.; &lt;3&gt;B.125.; &lt;4&gt;B.159.</t>
  </si>
  <si>
    <t>&lt;1&gt;2024-07-01/&lt;2&gt;2025-01-01</t>
  </si>
  <si>
    <t>&lt;1&gt;B.44.;&lt;2&gt;B.124.</t>
  </si>
  <si>
    <t>&lt;1&gt;2024-07-01/&lt;2&gt;2025-01-01/&lt;3&gt;2024-04-01</t>
  </si>
  <si>
    <t>&lt;1&gt;B.44.;&lt;2&gt;B.124.;&lt;3&gt;B.156.</t>
  </si>
  <si>
    <t>&lt;1&gt;2025-01-01/&lt;2&gt;2023-11-01</t>
  </si>
  <si>
    <t>&lt;1&gt;&lt;2&gt;&lt;3&gt;2023-11-01/&lt;4&gt;2022-11-01/&lt;5&gt;2025-01-01</t>
  </si>
  <si>
    <t>Fenfluraminum</t>
  </si>
  <si>
    <t>Fintepla, roztwór doustny, 2,2 mg/ml</t>
  </si>
  <si>
    <t>120 ml</t>
  </si>
  <si>
    <t>05413787222018</t>
  </si>
  <si>
    <t>1313.0, Fenfluramina</t>
  </si>
  <si>
    <t>28 amp.-strzyk</t>
  </si>
  <si>
    <t>12 amp.-strzyk</t>
  </si>
  <si>
    <t>42 amp.po 1 ml</t>
  </si>
  <si>
    <t>Interferonum beta-1b</t>
  </si>
  <si>
    <t>Ivosidenibum</t>
  </si>
  <si>
    <t>Tibsovo, tabl. powl., 250 mg</t>
  </si>
  <si>
    <t>03664898120737</t>
  </si>
  <si>
    <t>1317.0, Iwosydenib</t>
  </si>
  <si>
    <t>&lt;1&gt;2025-01-01/&lt;2&gt;&lt;4&gt;2024-07-01/&lt;3&gt;2022-11-01</t>
  </si>
  <si>
    <t>&lt;1&gt;1 rok 9 miesięcy/&lt;2&gt;&lt;4&gt;2 lata/&lt;3&gt;3 lata</t>
  </si>
  <si>
    <t>Loncastuximabum tesirini</t>
  </si>
  <si>
    <t>Zynlonta, proszek do sporządzania koncentratu roztworu do infuzji, 10 mg</t>
  </si>
  <si>
    <t>1 fiol. 10 mg</t>
  </si>
  <si>
    <t>07350031444193</t>
  </si>
  <si>
    <t>1315.0, Lonkastuksymab tezyryny</t>
  </si>
  <si>
    <t>Mirikizumabum</t>
  </si>
  <si>
    <t>Omvoh, koncentrat do sporządzania roztworu do infuzji, 100 mg/ml</t>
  </si>
  <si>
    <t>05999885490219</t>
  </si>
  <si>
    <t>1319.0, Mirikizumab</t>
  </si>
  <si>
    <t>Omvoh, koncentrat do sporządzania roztworu do infuzji, 300 mg/15 ml</t>
  </si>
  <si>
    <t>05999885490202</t>
  </si>
  <si>
    <t>Niraparyb + Abirateron</t>
  </si>
  <si>
    <t>Akeega, tabl. powl., 100 + 500 mg</t>
  </si>
  <si>
    <t>05413868122459</t>
  </si>
  <si>
    <t>1236.1, Niraparyb + Octan abirateronu</t>
  </si>
  <si>
    <t>Akeega, tabl. powl., 50 + 500 mg</t>
  </si>
  <si>
    <t>05413868122442</t>
  </si>
  <si>
    <t>Oxybutynini hydrochloridum</t>
  </si>
  <si>
    <t>Vesoxx, roztwór do podawania do pęcherza moczowego, 1 mg/ml</t>
  </si>
  <si>
    <t>100 amp.-strzyk. 10 ml</t>
  </si>
  <si>
    <t>05909991398705</t>
  </si>
  <si>
    <t>1312.0, Oksybutynina</t>
  </si>
  <si>
    <t>&lt;1&gt;&lt;2&gt;2025-01-01</t>
  </si>
  <si>
    <t>&lt;1&gt;B.95.; B.96.;&lt;2&gt;B.157.</t>
  </si>
  <si>
    <t>&lt;1&gt;2023-11-01/&lt;2&gt;&lt;6&gt;2025-01-01/&lt;3&gt;&lt;4&gt;&lt;5&gt;2024-04-01</t>
  </si>
  <si>
    <t>&lt;1&gt;&lt;2&gt;2 lata/&lt;3&gt;&lt;4&gt;&lt;5&gt;1 rok 9 miesięcy/&lt;6&gt;3 lata</t>
  </si>
  <si>
    <t>&lt;1&gt;&lt;2&gt;&lt;3&gt;&lt;4&gt;&lt;5&gt;&lt;6&gt;2025-01-01</t>
  </si>
  <si>
    <t>Truxima, koncentrat do sporządzania roztworu do infuzji, 100 mg</t>
  </si>
  <si>
    <t>05909991364908</t>
  </si>
  <si>
    <t>Truxima, koncentrat do sporządzania roztworu do infuzji, 500 mg</t>
  </si>
  <si>
    <t>05909991336349</t>
  </si>
  <si>
    <t>Aregalu, tabl. powl., 14 mg</t>
  </si>
  <si>
    <t>03838989753306</t>
  </si>
  <si>
    <t>Boxarid, tabl. powl., 14 mg</t>
  </si>
  <si>
    <t>05997001335277</t>
  </si>
  <si>
    <t>Bozilos, tabl. powl., 14 mg</t>
  </si>
  <si>
    <t>05995327186870</t>
  </si>
  <si>
    <t>Clefirem, tabl. powl., 14 mg</t>
  </si>
  <si>
    <t>05397313000182</t>
  </si>
  <si>
    <t>Teriflunomid Adamed, tabl. powl., 14 mg</t>
  </si>
  <si>
    <t>05900411011495</t>
  </si>
  <si>
    <t>Teriflunomide +pharma, tabl. powl., 14 mg</t>
  </si>
  <si>
    <t>05909991516994</t>
  </si>
  <si>
    <t>Teriflunomide Accord, tabl. powl., 14 mg</t>
  </si>
  <si>
    <t>05055565791189</t>
  </si>
  <si>
    <t>Teriflunomide Glenmark, tabl. powl., 14 mg</t>
  </si>
  <si>
    <t>05909991527778</t>
  </si>
  <si>
    <t>Teriflunomide Zentiva, tabl. powl., 14 mg</t>
  </si>
  <si>
    <t>05909991515188</t>
  </si>
  <si>
    <t>Tifay, tabl. powl., 14 mg</t>
  </si>
  <si>
    <t>05909991526085</t>
  </si>
  <si>
    <t>05909991526092</t>
  </si>
  <si>
    <t>&lt;1&gt;&lt;2&gt;2025-01-01/&lt;3&gt;2023-11-01</t>
  </si>
  <si>
    <t>Adtralza, roztwór do wstrzykiwań we wstrzykiwaczu, 300 mg</t>
  </si>
  <si>
    <t>2 wstrzyk. 2 ml</t>
  </si>
  <si>
    <t>03400930276136</t>
  </si>
  <si>
    <t>&lt;1&gt;&lt;5&gt;&lt;6&gt;2024-04-01/&lt;2&gt;&lt;3&gt;&lt;4&gt;2024-07-01/&lt;7&gt;2025-01-01</t>
  </si>
  <si>
    <t>&lt;1&gt;&lt;2&gt;2024-04-01/&lt;3&gt;2025-01-01</t>
  </si>
  <si>
    <t>Voretigene neparvovec</t>
  </si>
  <si>
    <t>Luxturna, koncentrat i rozpuszczalnik do sporządzania roztworu do wstrzykiwań, 5 x 10^12 genomów wektora/ml</t>
  </si>
  <si>
    <t>1 fiol. 0,5 ml koncentratu + 2 fiol. 1,7 ml rozpuszczalnika</t>
  </si>
  <si>
    <t>07613421040529</t>
  </si>
  <si>
    <t>1320.0, Woretygen neparwowek</t>
  </si>
  <si>
    <t>B.167.</t>
  </si>
  <si>
    <t>Vosoritidum</t>
  </si>
  <si>
    <t>Voxzogo, proszek i rozpuszczalnik do sporządzania roztworu do wstrzykiwań, 0,4 mg</t>
  </si>
  <si>
    <t>10 fiol. proszku + 10 amp.-strzyk. 0,5 ml rozp. + 10 igieł + 10 strzyk.</t>
  </si>
  <si>
    <t>05391524462890</t>
  </si>
  <si>
    <t>1318.0, Wosorytyd</t>
  </si>
  <si>
    <t>B.166.</t>
  </si>
  <si>
    <t>Voxzogo, proszek i rozpuszczalnik do sporządzania roztworu do wstrzykiwań, 0,56 mg</t>
  </si>
  <si>
    <t>10 fiol. proszku + 10 amp.-strzyk. 0,7 ml rozp. + 10 igieł + 10 strzyk.</t>
  </si>
  <si>
    <t>05391524462906</t>
  </si>
  <si>
    <t>Voxzogo, proszek i rozpuszczalnik do sporządzania roztworu do wstrzykiwań, 1,2 mg</t>
  </si>
  <si>
    <t>10 fiol. proszku + 10 amp.-strzyk. 0,6 ml rozp. + 10 igieł + 10 strzyk.</t>
  </si>
  <si>
    <t>05391524462913</t>
  </si>
  <si>
    <t>&lt;1&gt;B.12.FM.;&lt;2&gt;B.79.; &lt;3&gt;B.146.</t>
  </si>
  <si>
    <t>B.168.</t>
  </si>
  <si>
    <t>B.171.</t>
  </si>
  <si>
    <t>B.170.</t>
  </si>
  <si>
    <t>2025-04-01</t>
  </si>
  <si>
    <t>&lt;1&gt;&lt;2&gt;&lt;3&gt;&lt;4&gt;2024-04-01</t>
  </si>
  <si>
    <t>&lt;1&gt;&lt;2&gt;&lt;3&gt;&lt;4&gt;2 lata</t>
  </si>
  <si>
    <t>&lt;1&gt;B.32.; &lt;2&gt;B.33.; &lt;3&gt;B.35.; &lt;4&gt;B.36.</t>
  </si>
  <si>
    <t>&lt;1&gt;&lt;2&gt;&lt;3&gt;&lt;4&gt;2024-04-01/&lt;5&gt;2025-04-01</t>
  </si>
  <si>
    <t>&lt;1&gt;&lt;2&gt;&lt;3&gt;&lt;4&gt;&lt;5&gt;2025-04-01/&lt;6&gt;2024-04-01</t>
  </si>
  <si>
    <t>Erleada, tabl. powl., 240 mg</t>
  </si>
  <si>
    <t>05413868122596</t>
  </si>
  <si>
    <t>05397315000067</t>
  </si>
  <si>
    <t>&lt;1&gt;&lt;3&gt;2025-04-01/&lt;2&gt;&lt;5&gt;2024-04-01/&lt;4&gt;2025-01-01</t>
  </si>
  <si>
    <t>Budesonidum</t>
  </si>
  <si>
    <t>Kinpeygo, kaps. o zmodyfikowanym uwalnianiu, twarde, 4 mg</t>
  </si>
  <si>
    <t>04011548044179</t>
  </si>
  <si>
    <t>1322.0, Budezonid</t>
  </si>
  <si>
    <t>Elranatamab</t>
  </si>
  <si>
    <t>Elrexfio, roztwór do wstrzykiwań, 40 mg/ml</t>
  </si>
  <si>
    <t>1 fiol. 1,1 ml</t>
  </si>
  <si>
    <t>05415062116289</t>
  </si>
  <si>
    <t>1326.0, Elranatamab</t>
  </si>
  <si>
    <t>1 fiol. 1,9 ml</t>
  </si>
  <si>
    <t>05415062116272</t>
  </si>
  <si>
    <t>&lt;1&gt;&lt;3&gt;2023-11-01/&lt;2&gt;2025-04-01</t>
  </si>
  <si>
    <t>&lt;1&gt;B.33.; &lt;2&gt;B.55.</t>
  </si>
  <si>
    <t>08020030001428</t>
  </si>
  <si>
    <t>Fingolimod Aurovitas, kaps. twarde, 0,5 mg</t>
  </si>
  <si>
    <t>05909991474621</t>
  </si>
  <si>
    <t>Fingolimod Reddy, kaps. twarde, 0,5 mg</t>
  </si>
  <si>
    <t>04251958600460</t>
  </si>
  <si>
    <t>Fingolimod Zentiva, kaps. twarde, 0,5 mg</t>
  </si>
  <si>
    <t>05909991461157</t>
  </si>
  <si>
    <t>Gaxenim, kaps. twarde, 0,5 mg</t>
  </si>
  <si>
    <t>03830070471786</t>
  </si>
  <si>
    <t>&lt;1&gt;2025-01-01/&lt;2&gt;2024-10-01/&lt;3&gt;2025-04-01</t>
  </si>
  <si>
    <t>&lt;1&gt;&lt;2&gt;3 lata/&lt;3&gt;2 lata</t>
  </si>
  <si>
    <t>100 ml</t>
  </si>
  <si>
    <t>&lt;1&gt;&lt;2&gt;2025-01-01/&lt;3&gt;2025-04-01</t>
  </si>
  <si>
    <t>200 ml</t>
  </si>
  <si>
    <t>25 ml</t>
  </si>
  <si>
    <t>400 ml</t>
  </si>
  <si>
    <t>&lt;1&gt;2025-01-01/&lt;2&gt;2025-04-01</t>
  </si>
  <si>
    <t>50 ml</t>
  </si>
  <si>
    <t>&lt;1&gt;&lt;2&gt;&lt;3&gt;&lt;4&gt;&lt;6&gt;2024-04-01/&lt;5&gt;2025-04-01</t>
  </si>
  <si>
    <t>Kalydeco, granulat w saszetce, 59,5 mg</t>
  </si>
  <si>
    <t>00351167175309</t>
  </si>
  <si>
    <t>00351167174302</t>
  </si>
  <si>
    <t>Kaftrio, tabl. powl., 37,5+25+50 mg</t>
  </si>
  <si>
    <t>00351167149409</t>
  </si>
  <si>
    <t>Kaftrio, granulat w saszetce, 60+40+80 mg</t>
  </si>
  <si>
    <t>00351167173305</t>
  </si>
  <si>
    <t>Kaftrio, granulat w saszetce, 75+50+100 mg</t>
  </si>
  <si>
    <t>00351167172704</t>
  </si>
  <si>
    <t>Maribavirum</t>
  </si>
  <si>
    <t>Livtencity, tabl. powl., 200 mg</t>
  </si>
  <si>
    <t>07038319161382</t>
  </si>
  <si>
    <t>1321.0, Maribawir</t>
  </si>
  <si>
    <t>&lt;1&gt;2025-01-01/&lt;3&gt;2024-10-01/&lt;2&gt;&lt;4&gt;2025-04-01</t>
  </si>
  <si>
    <t>&lt;1&gt;1 rok 9 miesięcy/&lt;3&gt;2 lata/&lt;2&gt;&lt;4&gt;1 rok 6 miesięcy</t>
  </si>
  <si>
    <t>&lt;1&gt;B.44.; &lt;2&gt;B.75.; &lt;3&gt;B.156.; &lt;4&gt;B.169.</t>
  </si>
  <si>
    <t>Plegridy, roztwór do wstrzykiwań, 63; 94 μg</t>
  </si>
  <si>
    <t>03760250441806</t>
  </si>
  <si>
    <t>03760250441813</t>
  </si>
  <si>
    <t>Rimmyrah, roztwór do wstrzykiwań, 10 mg/ml</t>
  </si>
  <si>
    <t>08434805000552</t>
  </si>
  <si>
    <t>Rucaparibum</t>
  </si>
  <si>
    <t>Rubraca, tabl. powl., 200 mg</t>
  </si>
  <si>
    <t>04150152358903</t>
  </si>
  <si>
    <t>1327.0, Rukaparyb</t>
  </si>
  <si>
    <t>Rubraca, tabl. powl., 250 mg</t>
  </si>
  <si>
    <t>04150152359153</t>
  </si>
  <si>
    <t>Rubraca, tabl. powl., 300 mg</t>
  </si>
  <si>
    <t>04150152359214</t>
  </si>
  <si>
    <t>&lt;1&gt;&lt;2&gt;2025-01-01/&lt;3&gt;2025-04-01/&lt;4&gt;2024-07-01</t>
  </si>
  <si>
    <t>&lt;1&gt;&lt;2&gt;1 rok/&lt;3&gt;9 miesięcy/&lt;4&gt;1 rok 6 miesięcy</t>
  </si>
  <si>
    <t>Talzenna, kapsułki twarde, 0,1 mg</t>
  </si>
  <si>
    <t>05415062115466</t>
  </si>
  <si>
    <t>&lt;1&gt;B.9.FM.; &lt;2&gt;B.56.</t>
  </si>
  <si>
    <t>Talquetamabum</t>
  </si>
  <si>
    <t>Talvey, roztwór do wstrzykiwań, 2 mg/ml</t>
  </si>
  <si>
    <t>1 fiol. 1,5 ml</t>
  </si>
  <si>
    <t>05413868122503</t>
  </si>
  <si>
    <t>1325.0, Talquetamab</t>
  </si>
  <si>
    <t>Talvey, roztwór do wstrzykiwań, 40 mg/ml</t>
  </si>
  <si>
    <t>05413868122510</t>
  </si>
  <si>
    <t>Tremelimumabum</t>
  </si>
  <si>
    <t>Imjudo, koncentrat do sporządzania roztworu do infuzji, 20 mg/ml</t>
  </si>
  <si>
    <t>1 fiol. 1,25 ml</t>
  </si>
  <si>
    <t>05000456037105</t>
  </si>
  <si>
    <t>1324.0, Tremelimumab</t>
  </si>
  <si>
    <t>650</t>
  </si>
  <si>
    <t>651</t>
  </si>
  <si>
    <t>652</t>
  </si>
  <si>
    <t>653</t>
  </si>
  <si>
    <t>655</t>
  </si>
  <si>
    <t>654</t>
  </si>
  <si>
    <t>656</t>
  </si>
  <si>
    <t>657</t>
  </si>
  <si>
    <t>658</t>
  </si>
  <si>
    <t>660</t>
  </si>
  <si>
    <t>661</t>
  </si>
  <si>
    <t>659</t>
  </si>
  <si>
    <t>662</t>
  </si>
  <si>
    <t>663</t>
  </si>
  <si>
    <t>664</t>
  </si>
  <si>
    <t>665</t>
  </si>
  <si>
    <t>666</t>
  </si>
  <si>
    <t>667</t>
  </si>
  <si>
    <t>668</t>
  </si>
  <si>
    <t>Vutrisiran</t>
  </si>
  <si>
    <t>Amvuttra, roztwór do wstrzykiwań, 25 mg/0,5 ml</t>
  </si>
  <si>
    <t>1  amp-strzyk po 0,5 ml</t>
  </si>
  <si>
    <t>04150181110077</t>
  </si>
  <si>
    <t>1323.0, Vutrisiran</t>
  </si>
  <si>
    <t>669</t>
  </si>
  <si>
    <t>2025-07-01</t>
  </si>
  <si>
    <t>&lt;1&gt;2025-01-01/&lt;2&gt;2025-07-01</t>
  </si>
  <si>
    <t>Yuflyma, roztwór do wstrzykiwań w ampułko-strzykawce, 20 mg</t>
  </si>
  <si>
    <t>2 amp.-strz. 0,2 ml</t>
  </si>
  <si>
    <t>05996537018050</t>
  </si>
  <si>
    <t>B.32.; B.33.; B.47.</t>
  </si>
  <si>
    <t>1 wstrzykiwacz 0,4 ml</t>
  </si>
  <si>
    <t>2 wstrzykiwacze 0,4 ml</t>
  </si>
  <si>
    <t>1 wstrzykiwacz 0,8 ml</t>
  </si>
  <si>
    <t>Avacopanum</t>
  </si>
  <si>
    <t>Tavneos, kaps. twarde, 10 mg</t>
  </si>
  <si>
    <t>180 szt.</t>
  </si>
  <si>
    <t>04150174419491</t>
  </si>
  <si>
    <t>1328.0, Awakopan</t>
  </si>
  <si>
    <t>04150174419323</t>
  </si>
  <si>
    <t>&lt;1&gt;2025-07-01/&lt;2&gt;2025-01-01</t>
  </si>
  <si>
    <t>&lt;1&gt;&lt;3&gt;&lt;5&gt;2 lata/&lt;2&gt;&lt;4&gt;3 lata</t>
  </si>
  <si>
    <t>&lt;1&gt;2025-07-01/&lt;2&gt;2025-01-01/&lt;3&gt;2024-07-01</t>
  </si>
  <si>
    <t>&lt;1&gt;2025-07-01/&lt;2&gt;&lt;3&gt;2024-07-01</t>
  </si>
  <si>
    <t>3 miesiące</t>
  </si>
  <si>
    <t>&lt;1&gt;&lt;4&gt;2025-01-01/&lt;2&gt;2025-07-01/&lt;3&gt;2023-11-01</t>
  </si>
  <si>
    <t>Darzalex, roztwór do wstrzykiwań, 1800 mg (120 mg/ml)</t>
  </si>
  <si>
    <t>&lt;1&gt;2024-01-01/&lt;2&gt;2025-07-01</t>
  </si>
  <si>
    <t>Dimethyl fumarate MSN, kaps. dojel. twarde, 120 mg</t>
  </si>
  <si>
    <t>05909991560010</t>
  </si>
  <si>
    <t>Dimethyl fumarate MSN, kaps. dojel. twarde, 240 mg</t>
  </si>
  <si>
    <t>05909991560058</t>
  </si>
  <si>
    <t>Dimethyl fumarate Teva, kaps. dojel. twarde, 120 mg</t>
  </si>
  <si>
    <t>05909991525675</t>
  </si>
  <si>
    <t>Dimethyl fumarate Teva, kaps. dojel. twarde, 240 mg</t>
  </si>
  <si>
    <t>05909991525682</t>
  </si>
  <si>
    <t>Eptinezumabum</t>
  </si>
  <si>
    <t>Vyepti, koncentrat do sporządzania roztworu do infuzji, 100 mg/ml</t>
  </si>
  <si>
    <t>05702150155733</t>
  </si>
  <si>
    <t>1335.0, Eptinezumab</t>
  </si>
  <si>
    <t>Erdafitinibum</t>
  </si>
  <si>
    <t>Balversa, tabl. powl., 3 mg</t>
  </si>
  <si>
    <t>05413868125771</t>
  </si>
  <si>
    <t>1337.0, Erdafitynib</t>
  </si>
  <si>
    <t>Balversa, tabl. powl., 4 mg</t>
  </si>
  <si>
    <t>05413868125764</t>
  </si>
  <si>
    <t>Balversa, tabl. powl., 5 mg</t>
  </si>
  <si>
    <t>05413868125757</t>
  </si>
  <si>
    <t>Octanine F 1000, proszek i rozpuszczalnik do sporządzenia roztworu do wstrzykiwań, 1000 j.m.</t>
  </si>
  <si>
    <t>Octanine F 500, proszek i rozpuszczalnik do sporządzenia roztworu do wstrzykiwań, 500 j.m.</t>
  </si>
  <si>
    <t>Octanate, proszek i rozpuszczalnik do sporządzenia roztworu do wstrzykiwań, 1000 j.m.</t>
  </si>
  <si>
    <t>1 fiol. + zestaw do sporządzania roztworu i podania</t>
  </si>
  <si>
    <t>Octanate, proszek i rozpuszczalnik do sporządzenia roztworu do wstrzykiwań, 250 j.m.</t>
  </si>
  <si>
    <t>Octanate, proszek i rozpuszczalnik do sporządzenia roztworu do wstrzykiwań, 500 j.m.</t>
  </si>
  <si>
    <t>Chantico, kaps. twarde, 0,5 mg</t>
  </si>
  <si>
    <t>09008732012316</t>
  </si>
  <si>
    <t>Efigalo, kaps. twarde, 0,5 mg</t>
  </si>
  <si>
    <t>03838989774172</t>
  </si>
  <si>
    <t>Fingolimod Richter, kaps. twarde, 0,5 mg</t>
  </si>
  <si>
    <t>05997001333303</t>
  </si>
  <si>
    <t>Fingolimod Solinea, kaps. twarde, 0,5 mg</t>
  </si>
  <si>
    <t>05909991458850</t>
  </si>
  <si>
    <t>Fingolimod Stada, kaps. twarde, 0,5 mg</t>
  </si>
  <si>
    <t>05909991469641</t>
  </si>
  <si>
    <t>&lt;1&gt;2025-01-01/&lt;2&gt;&lt;3&gt;2025-07-01</t>
  </si>
  <si>
    <t>&lt;1&gt;2025-01-01/&lt;2&gt;2025-07-01/&lt;3&gt;2024-10-01</t>
  </si>
  <si>
    <t>&lt;1&gt;2025-07-01/&lt;2&gt;2024-10-01</t>
  </si>
  <si>
    <t>&lt;1&gt;2023-05-01/&lt;2&gt;2025-07-01</t>
  </si>
  <si>
    <t>&lt;1&gt;B.17.; B.62.; &lt;2&gt;B.67.</t>
  </si>
  <si>
    <t>Immunoglobulinum humanum normale (SCIg)</t>
  </si>
  <si>
    <t>Xembify, roztwór do wstrzykiwań, 200 mg/ml</t>
  </si>
  <si>
    <t>05909991527310</t>
  </si>
  <si>
    <t>05909991527327</t>
  </si>
  <si>
    <t>&lt;1&gt;&lt;2&gt;&lt;3&gt;&lt;4&gt;&lt;6&gt;2024-07-01/&lt;5&gt;2025-07-01</t>
  </si>
  <si>
    <t>1 fiol. po 25 ml</t>
  </si>
  <si>
    <t>Lebrikizumabum</t>
  </si>
  <si>
    <t>Ebglyss, roztwór do wstrzykiwań w ampułko-strzykawce, 250 mg</t>
  </si>
  <si>
    <t>1 amp.-strzyk. 2 ml</t>
  </si>
  <si>
    <t>08430308134091</t>
  </si>
  <si>
    <t>1331.0, Lebrykizumab</t>
  </si>
  <si>
    <t>Maralixibatum</t>
  </si>
  <si>
    <t>Livmarli, roztwór doustny, 9,5 mg/ml</t>
  </si>
  <si>
    <t>30 ml</t>
  </si>
  <si>
    <t>08720696500012</t>
  </si>
  <si>
    <t>1334.0, Maraliksybat</t>
  </si>
  <si>
    <t>B.175.</t>
  </si>
  <si>
    <t>&lt;1&gt;2025-04-01/&lt;2&gt;2025-07-01</t>
  </si>
  <si>
    <t>&lt;1&gt;9 miesięcy/&lt;2&gt;6 miesięcy</t>
  </si>
  <si>
    <t>Ocrevus, roztwór do wstrzykiwań, 40 mg/ml</t>
  </si>
  <si>
    <t>1 fiol. 23 ml</t>
  </si>
  <si>
    <t>07613326075824</t>
  </si>
  <si>
    <t>Xolair, roztwór do wstrzykiwań we wstrzykiwaczu, 150 mg</t>
  </si>
  <si>
    <t>07613421103514</t>
  </si>
  <si>
    <t>Xolair, roztwór do wstrzykiwań we wstrzykiwaczu, 300 mg</t>
  </si>
  <si>
    <t>07613421103675</t>
  </si>
  <si>
    <t>Xolair, roztwór do wstrzykiwań we wstrzykiwaczu, 75 mg</t>
  </si>
  <si>
    <t>07613421103873</t>
  </si>
  <si>
    <t>Omaveloxolonum</t>
  </si>
  <si>
    <t>Skyclarys, kaps. twarde, 50 mg</t>
  </si>
  <si>
    <t>00373179500443</t>
  </si>
  <si>
    <t>1333.0, Omaweloksolon</t>
  </si>
  <si>
    <t>B.174.</t>
  </si>
  <si>
    <t>Pirfenidon Medical Valley, tabl. powl., 267 mg</t>
  </si>
  <si>
    <t>05909991530396</t>
  </si>
  <si>
    <t>05909991530389</t>
  </si>
  <si>
    <t>Pirfenidon Medical Valley, tabl. powl., 801 mg</t>
  </si>
  <si>
    <t>05909991530419</t>
  </si>
  <si>
    <t>Pirfenidone Accord, tabl. powl., 267 mg</t>
  </si>
  <si>
    <t>05909991523336</t>
  </si>
  <si>
    <t>05909991523329</t>
  </si>
  <si>
    <t>Pirfenidone Accord, tabl. powl., 801 mg</t>
  </si>
  <si>
    <t>05909991523367</t>
  </si>
  <si>
    <t>&lt;1&gt;B.58.</t>
  </si>
  <si>
    <t>Ripretinibum</t>
  </si>
  <si>
    <t>Qinlock, tabl., 50 mg</t>
  </si>
  <si>
    <t>03400930243640</t>
  </si>
  <si>
    <t>1329.0, Ripretynib</t>
  </si>
  <si>
    <t>B.172.</t>
  </si>
  <si>
    <t>&lt;1&gt;2025-07-01/&lt;2&gt;2025-04-01</t>
  </si>
  <si>
    <t>Ritlecitinibum</t>
  </si>
  <si>
    <t>Litfulo, kaps.twarde, 50 mg</t>
  </si>
  <si>
    <t>05415062109823</t>
  </si>
  <si>
    <t>1330.0, Ritlecytynib</t>
  </si>
  <si>
    <t>B.173.</t>
  </si>
  <si>
    <t>Adynovi, proszek i rozpuszczalnik do sporządzania roztworu do wstrzykiwań, 3000 j.m.</t>
  </si>
  <si>
    <t>07038319157040</t>
  </si>
  <si>
    <t>&lt;1&gt;2025-07-01/&lt;2&gt;&lt;3&gt;2025-01-01/&lt;4&gt;2025-04-01/&lt;5&gt;&lt;6&gt;2024-07-01</t>
  </si>
  <si>
    <t>&lt;1&gt;6 miesięcy/&lt;2&gt;&lt;3&gt;1 rok/&lt;4&gt;9 miesięcy/&lt;5&gt;&lt;6&gt;1 rok 6 miesięcy</t>
  </si>
  <si>
    <t>5 lat</t>
  </si>
  <si>
    <t>&lt;1&gt;2024-07-01/&lt;2&gt;&lt;3&gt;&lt;4&gt;2025-07-01/&lt;5&gt;&lt;6&gt;2025-01-01</t>
  </si>
  <si>
    <t>Tenofovir disoproxil Viatris, tabl. powl., 245 mg</t>
  </si>
  <si>
    <t>Teriflunomide MSN, tabl. powl., 14 mg</t>
  </si>
  <si>
    <t>05909991517175</t>
  </si>
  <si>
    <t>Teriflunomide Neuraxpharm, tabl. powl., 14 mg</t>
  </si>
  <si>
    <t>05909991537340</t>
  </si>
  <si>
    <t>&lt;1&gt;&lt;2&gt;&lt;4&gt;2024-10-01/&lt;3&gt;2025-07-01</t>
  </si>
  <si>
    <t>Botox, proszek do sporządzania roztworu do wstrzykiwań, 100 jednostek Allergan kompleksu neurotoksyny Clostridium botulinum typu A</t>
  </si>
  <si>
    <t>&lt;1&gt;&lt;3&gt;&lt;4&gt;3 lata/&lt;2&gt;&lt;5&gt;2 lata</t>
  </si>
  <si>
    <t>Xeomin , proszek do sporządzania roztworu do wstrzykiwań, 100 j.</t>
  </si>
  <si>
    <t>05415062124734</t>
  </si>
  <si>
    <t>05415062124741</t>
  </si>
  <si>
    <t>Ublituximabum</t>
  </si>
  <si>
    <t>Briumvi, koncentrat do sporządzania roztworu do infuzji, 150 mg</t>
  </si>
  <si>
    <t>08436027472384</t>
  </si>
  <si>
    <t>1332.0, Ublituksymab</t>
  </si>
  <si>
    <t>&lt;1&gt;B.32.; &lt;2&gt;B.55.;&lt;3&gt;B.124.</t>
  </si>
  <si>
    <t>&lt;1&gt;B.32.; &lt;2&gt;B.55.</t>
  </si>
  <si>
    <t>Imuldosa, koncentrat do sporządzania roztworu do infuzji, 130 mg</t>
  </si>
  <si>
    <t>1 fiolka (26ml)</t>
  </si>
  <si>
    <t>05055565796931</t>
  </si>
  <si>
    <t>Imuldosa, roztwór do wstrzykiwań, 45 mg</t>
  </si>
  <si>
    <t>05055565796917</t>
  </si>
  <si>
    <t>Imuldosa, roztwór do wstrzykiwań, 90 mg</t>
  </si>
  <si>
    <t>05055565796924</t>
  </si>
  <si>
    <t>B.32.; B.47.</t>
  </si>
  <si>
    <t>Steqeyma, koncentrat do sporządzania roztworu do infuzji, 130 mg</t>
  </si>
  <si>
    <t>05996537031066</t>
  </si>
  <si>
    <t>Steqeyma, roztwór do wstrzykiwań, 45 mg</t>
  </si>
  <si>
    <t>05996537024075</t>
  </si>
  <si>
    <t>670</t>
  </si>
  <si>
    <t>Steqeyma, roztwór do wstrzykiwań, 90 mg</t>
  </si>
  <si>
    <t>05996537023078</t>
  </si>
  <si>
    <t>671</t>
  </si>
  <si>
    <t>672</t>
  </si>
  <si>
    <t>673</t>
  </si>
  <si>
    <t>674</t>
  </si>
  <si>
    <t>676</t>
  </si>
  <si>
    <t>675</t>
  </si>
  <si>
    <t>677</t>
  </si>
  <si>
    <t>678</t>
  </si>
  <si>
    <t>679</t>
  </si>
  <si>
    <t>681</t>
  </si>
  <si>
    <t>682</t>
  </si>
  <si>
    <t>680</t>
  </si>
  <si>
    <t>683</t>
  </si>
  <si>
    <t>684</t>
  </si>
  <si>
    <t>685</t>
  </si>
  <si>
    <t>686</t>
  </si>
  <si>
    <t>687</t>
  </si>
  <si>
    <t>688</t>
  </si>
  <si>
    <t>689</t>
  </si>
  <si>
    <t>690</t>
  </si>
  <si>
    <t>&lt;1&gt;2025-01-01/&lt;2&gt;2024-01-01/&lt;3&gt;2025-07-01</t>
  </si>
  <si>
    <t>Wartość zamówienia podstawowego netto</t>
  </si>
  <si>
    <t>Opcja netto</t>
  </si>
  <si>
    <t>Wartość zamówienia podstawowego brutto</t>
  </si>
  <si>
    <t>Opcja brutto</t>
  </si>
  <si>
    <t>Euro netto (4,6371 zł)</t>
  </si>
  <si>
    <t>SUMA</t>
  </si>
  <si>
    <t>Wartość na realizację netto</t>
  </si>
  <si>
    <t>Wartość na realizację brutto</t>
  </si>
  <si>
    <t>Obwieszczenie Ministra Zdrowia z dnia 17 czerwca 2025 r. w sprawie wykazu refundowanych leków, środków spożywczych specjalnego przeznaczenia żywieniowego oraz wyrobów medycznych na 1 października 2025 r.</t>
  </si>
  <si>
    <t>2025-10-01</t>
  </si>
  <si>
    <t>Carbaglu, tabl. do sporządzania zawiesiny doustnej, 200 mg</t>
  </si>
  <si>
    <t>03663502000373</t>
  </si>
  <si>
    <t>Hyrimoz, roztwór do wstrzykiwań, 20 mg</t>
  </si>
  <si>
    <t>07613421130657</t>
  </si>
  <si>
    <t>&lt;1&gt;B.32.; B.33.; B.35.; B.36.; B.47.;&lt;2&gt;B.105.</t>
  </si>
  <si>
    <t>2 amp.-strz. 0,4 ml</t>
  </si>
  <si>
    <t>07613421130640</t>
  </si>
  <si>
    <t>07613421130633</t>
  </si>
  <si>
    <t>Hyrimoz, roztwór do wstrzykiwań, 80 mg</t>
  </si>
  <si>
    <t>1 amp.-strz. 0,8 ml</t>
  </si>
  <si>
    <t>07622436107080</t>
  </si>
  <si>
    <t>&lt;1&gt;2024-07-01/&lt;2&gt;2025-10-01</t>
  </si>
  <si>
    <t>&lt;1&gt;B.44.; &lt;2&gt;B.75.</t>
  </si>
  <si>
    <t>&lt;1&gt;&lt;3&gt;2024-10-01/&lt;2&gt;&lt;5&gt;2025-10-01/&lt;4&gt;2025-01-01</t>
  </si>
  <si>
    <t>&lt;1&gt;&lt;3&gt;&lt;4&gt;&lt;5&gt;2 lata/&lt;2&gt;3 lata</t>
  </si>
  <si>
    <t>&lt;1&gt;&lt;2&gt;2024-01-01/&lt;3&gt;2025-07-01</t>
  </si>
  <si>
    <t>&lt;1&gt;&lt;2&gt;2 lata/&lt;3&gt;6 miesięcy</t>
  </si>
  <si>
    <t>&lt;3&gt;B.70.</t>
  </si>
  <si>
    <t>Mektovi, tabl. powl., 45 mg</t>
  </si>
  <si>
    <t>03573994008231</t>
  </si>
  <si>
    <t>&lt;1&gt;2025-10-01/&lt;2&gt;2024-10-01</t>
  </si>
  <si>
    <t>Capivasertibum</t>
  </si>
  <si>
    <t>Truqap, tabl. powl., 160 mg</t>
  </si>
  <si>
    <t>64 szt.</t>
  </si>
  <si>
    <t>05000456083119</t>
  </si>
  <si>
    <t>1341.0, Kapiwasertyb</t>
  </si>
  <si>
    <t>Truqap, tabl. powl., 200 mg</t>
  </si>
  <si>
    <t>05000456083126</t>
  </si>
  <si>
    <t>&lt;1&gt;&lt;2&gt;&lt;3&gt;2025-10-01/&lt;4&gt;2025-01-01/&lt;5&gt;2024-10-01</t>
  </si>
  <si>
    <t>Crovalimab</t>
  </si>
  <si>
    <t>Piasky, roztwór do wstrzykiwań/do infuzji, 340 mg</t>
  </si>
  <si>
    <t>07613326085861</t>
  </si>
  <si>
    <t>1343.0, Krowalimab</t>
  </si>
  <si>
    <t>Finlee, tabletki do sporządzania zawiesiny doustnej, 10 mg</t>
  </si>
  <si>
    <t>210 szt.</t>
  </si>
  <si>
    <t>07613421107598</t>
  </si>
  <si>
    <t>1136.1, Dabrafenib-2</t>
  </si>
  <si>
    <t>B.177.</t>
  </si>
  <si>
    <t>Danicopanum</t>
  </si>
  <si>
    <t>Voydeya, tabl. powl., 100 mg</t>
  </si>
  <si>
    <t>05391527740902</t>
  </si>
  <si>
    <t>1338.0, Danikopan</t>
  </si>
  <si>
    <t>Voydeya, tabl. powl., 50+100 mg</t>
  </si>
  <si>
    <t>180 szt. (90 tabl. 50 mg + 90 tabl. 100 mg)</t>
  </si>
  <si>
    <t>05391527740919</t>
  </si>
  <si>
    <t>&lt;1&gt;2025-07-01/&lt;2&gt;2025-10-01</t>
  </si>
  <si>
    <t>Dimethyl fumarate Accord, kaps. dojel. twarde, 120 mg</t>
  </si>
  <si>
    <t>05055565795026</t>
  </si>
  <si>
    <t>Dimethyl fumarate Accord, kaps. dojel. twarde, 240 mg</t>
  </si>
  <si>
    <t>05055565795033</t>
  </si>
  <si>
    <t>Dimethyl Fumarate Gedeon Richter, kaps. dojel. twarde, 120 mg</t>
  </si>
  <si>
    <t>05907594033559</t>
  </si>
  <si>
    <t>Dimethyl Fumarate Gedeon Richter, kaps. dojel. twarde, 240 mg</t>
  </si>
  <si>
    <t>05907594033566</t>
  </si>
  <si>
    <t>Dimethyl fumarate Stada, kaps. dojel. twarde, 120 mg</t>
  </si>
  <si>
    <t>05909991521226</t>
  </si>
  <si>
    <t>Dimethyl fumarate Stada, kaps. dojel. twarde, 240 mg</t>
  </si>
  <si>
    <t>05909991521318</t>
  </si>
  <si>
    <t>Dimtruzic, kaps. dojel. twarde, 120 mg</t>
  </si>
  <si>
    <t>07613421110314</t>
  </si>
  <si>
    <t>Dimtruzic, kaps. dojel. twarde, 240 mg</t>
  </si>
  <si>
    <t>07613421110321</t>
  </si>
  <si>
    <t>&lt;1&gt;2024-10-01/&lt;2&gt;2025-04-01/&lt;3&gt;2025-10-01</t>
  </si>
  <si>
    <t>&lt;1&gt;B.5.; &lt;2&gt;B.6.; &lt;3&gt;B.148.</t>
  </si>
  <si>
    <t>&lt;1&gt;2025-01-01/&lt;2&gt;2025-10-01</t>
  </si>
  <si>
    <t>&lt;1&gt;B.6.; &lt;2&gt;B.148.</t>
  </si>
  <si>
    <t>&lt;1&gt;2024-10-01/&lt;2&gt;2025-10-01</t>
  </si>
  <si>
    <t>Efanesoctocog alfa</t>
  </si>
  <si>
    <t>Altuvoct, proszek i rozpuszczalnik do sporządzania roztworu do wstrzykiwań, 1000 j.m.</t>
  </si>
  <si>
    <t>1 amp.-strzyk. 3 ml rozpuszczalnika + fiol. proszku</t>
  </si>
  <si>
    <t>07350031444346</t>
  </si>
  <si>
    <t>Altuvoct, proszek i rozpuszczalnik do sporządzania roztworu do wstrzykiwań, 2000 j.m.</t>
  </si>
  <si>
    <t>07350031444353</t>
  </si>
  <si>
    <t>Altuvoct, proszek i rozpuszczalnik do sporządzania roztworu do wstrzykiwań, 250 j.m.</t>
  </si>
  <si>
    <t>07350031444261</t>
  </si>
  <si>
    <t>Altuvoct, proszek i rozpuszczalnik do sporządzania roztworu do wstrzykiwań, 3000 j.m.</t>
  </si>
  <si>
    <t>07350031444360</t>
  </si>
  <si>
    <t>Altuvoct, proszek i rozpuszczalnik do sporządzania roztworu do wstrzykiwań, 4000 j.m.</t>
  </si>
  <si>
    <t>07350031444377</t>
  </si>
  <si>
    <t>Altuvoct, proszek i rozpuszczalnik do sporządzania roztworu do wstrzykiwań, 500 j.m.</t>
  </si>
  <si>
    <t>07350031444322</t>
  </si>
  <si>
    <t>07613326059008</t>
  </si>
  <si>
    <t>Nepexto, roztwór do wstrzykiwań, 50 mg</t>
  </si>
  <si>
    <t>05397315001361</t>
  </si>
  <si>
    <t>&lt;1&gt;B.33.; B.35.; B.36.; B.82.;&lt;2&gt;B.47.</t>
  </si>
  <si>
    <t>4 wstrzykiwacze</t>
  </si>
  <si>
    <t>05397315001378</t>
  </si>
  <si>
    <t>Fingolimod Adamed, kaps. twarde, 0,5 mg</t>
  </si>
  <si>
    <t>05900411007078</t>
  </si>
  <si>
    <t>Fruquintinibum</t>
  </si>
  <si>
    <t>Fruzaqla, kaps. twarde, 1 mg</t>
  </si>
  <si>
    <t>07038319163867</t>
  </si>
  <si>
    <t>1339.0, Frukwintynib</t>
  </si>
  <si>
    <t>Fruzaqla, kaps. twarde, 5 mg</t>
  </si>
  <si>
    <t>07038319163973</t>
  </si>
  <si>
    <t>B.12.FM.; B.79.</t>
  </si>
  <si>
    <t>B.17.; B.62.</t>
  </si>
  <si>
    <t>05909991527334</t>
  </si>
  <si>
    <t>&lt;1&gt;&lt;6&gt;2024-01-01/&lt;2&gt;&lt;3&gt;&lt;4&gt;&lt;5&gt;2025-10-01</t>
  </si>
  <si>
    <t>&lt;1&gt;&lt;6&gt;2 lata/&lt;2&gt;&lt;3&gt;&lt;4&gt;&lt;5&gt;3 lata</t>
  </si>
  <si>
    <t>Remsima, roztwór do wstrzykiwań we wstrzykiwaczu, 120 mg</t>
  </si>
  <si>
    <t>2 wstrzyk. 1 ml</t>
  </si>
  <si>
    <t>05996537011259</t>
  </si>
  <si>
    <t>&lt;1&gt;2025-04-01/&lt;2&gt;2025-01-01/&lt;3&gt;2024-07-01/&lt;4&gt;&lt;5&gt;2025-10-01</t>
  </si>
  <si>
    <t>Mirvetuximabum soravtansinum</t>
  </si>
  <si>
    <t>Elahere, koncentrat do sporządzania roztworu do infuzji, 5 mg/ml</t>
  </si>
  <si>
    <t>08054083029306</t>
  </si>
  <si>
    <t>1344.0, Mirwetuksymab sorawtanzyna</t>
  </si>
  <si>
    <t>Momelotinibum</t>
  </si>
  <si>
    <t>Omjjara, tabl. powl., 100 mg</t>
  </si>
  <si>
    <t>05909991526177</t>
  </si>
  <si>
    <t>1342.0, Momelotynib</t>
  </si>
  <si>
    <t>Omjjara, tabl. powl., 150 mg</t>
  </si>
  <si>
    <t>05909991526184</t>
  </si>
  <si>
    <t>Omjjara, tabl. powl., 200 mg</t>
  </si>
  <si>
    <t>05909991526191</t>
  </si>
  <si>
    <t>Tyruko, koncentrat do sporządzania roztworu do infuzji, 300 mg</t>
  </si>
  <si>
    <t>07613421131517</t>
  </si>
  <si>
    <t>&lt;1&gt;&lt;6&gt;2025-04-01/&lt;2&gt;2024-07-01/&lt;3&gt;2025-01-01/&lt;4&gt;2023-09-01/&lt;5&gt;2025-10-01/&lt;7&gt;2024-10-01/&lt;8&gt;2025-07-01</t>
  </si>
  <si>
    <t>&lt;1&gt;&lt;6&gt;1 rok/&lt;2&gt;1 rok 9 miesięcy/&lt;3&gt;1 rok 3 miesiące/&lt;4&gt;2 lata 8 miesięcy/&lt;5&gt;6 miesięcy/&lt;7&gt;1 rok 6 miesięcy/&lt;8&gt;9 miesięcy</t>
  </si>
  <si>
    <t>&lt;1&gt;B.9.FM.; &lt;2&gt;B.50.; &lt;3&gt;B.56.; &lt;4&gt;B.85.; &lt;5&gt;B.148.</t>
  </si>
  <si>
    <t>07613421103590</t>
  </si>
  <si>
    <t>Xolair, roztwór do wstrzykiwań, 300 mg</t>
  </si>
  <si>
    <t>07613421103774</t>
  </si>
  <si>
    <t>07613421103965</t>
  </si>
  <si>
    <t>1 rok</t>
  </si>
  <si>
    <t>Aspaveli, roztwór do infuzji, 54 mg/ml</t>
  </si>
  <si>
    <t>&lt;1&gt;&lt;6&gt;2025-04-01/&lt;5&gt;&lt;7&gt;2024-10-01/&lt;2&gt;&lt;3&gt;&lt;9&gt;2025-07-01/&lt;4&gt;&lt;8&gt;&lt;10&gt;2025-10-01</t>
  </si>
  <si>
    <t>&lt;1&gt;&lt;6&gt;1 rok 3 miesiące/&lt;2&gt;&lt;3&gt;&lt;9&gt;1 rok/&lt;4&gt;&lt;8&gt;&lt;10&gt;9 miesięcy/&lt;5&gt;&lt;7&gt;1 rok 9 miesięcy</t>
  </si>
  <si>
    <t>&lt;1&gt;B.4.; &lt;2&gt;B.6.; &lt;3&gt;B.9.FM; &lt;4&gt;B.10.; &lt;5&gt;B.52.; &lt;6&gt;B.58.; &lt;7&gt;B.59.; &lt;8&gt;B.148.; &lt;9&gt;B.141.FM.; &lt;10&gt;B.159.</t>
  </si>
  <si>
    <t>&lt;1&gt;2025-10-01/&lt;2&gt;2025-01-01</t>
  </si>
  <si>
    <t>07613421186548</t>
  </si>
  <si>
    <t>&lt;1&gt;2023-11-01/&lt;2&gt;&lt;8&gt;2025-01-01/&lt;3&gt;&lt;4&gt;&lt;7&gt;2024-04-01/&lt;5&gt;&lt;6&gt;2025-10-01</t>
  </si>
  <si>
    <t>&lt;1&gt;&lt;2&gt;&lt;5&gt;&lt;6&gt;2 lata/&lt;3&gt;&lt;4&gt;&lt;7&gt;1 rok 9 miesięcy/&lt;8&gt;3 lata</t>
  </si>
  <si>
    <t>&lt;1&gt;B.33.; &lt;2&gt;B.75.; &lt;3&gt;B.97.; &lt;4&gt;B.98.; &lt;5&gt;B.135.; &lt;6&gt;B.150; &lt;7&gt;B.157.</t>
  </si>
  <si>
    <t>&lt;1&gt;&lt;2&gt;&lt;3&gt;&lt;4&gt;&lt;7&gt;&lt;8&gt;2025-01-01/&lt;5&gt;&lt;6&gt;2025-10-01</t>
  </si>
  <si>
    <t>&lt;1&gt;&lt;2&gt;&lt;3&gt;&lt;4&gt;&lt;5&gt;&lt;6&gt;&lt;7&gt;2 lata/&lt;8&gt;3 lata</t>
  </si>
  <si>
    <t>&lt;1&gt;2023-11-01/&lt;2&gt;2025-10-01</t>
  </si>
  <si>
    <t>2 wstrz.</t>
  </si>
  <si>
    <t>Granpidam, tabl. powl., 20 mg</t>
  </si>
  <si>
    <t>Lumykras, tabl. powl., 240 mg</t>
  </si>
  <si>
    <t>08715131029081</t>
  </si>
  <si>
    <t>&lt;1&gt;2024-01-01/&lt;2&gt;2025-10-01</t>
  </si>
  <si>
    <t>&lt;1&gt;2 lata/&lt;2&gt;3 miesiące</t>
  </si>
  <si>
    <t>&lt;1&gt;B.33.; &lt;2&gt;B.135.</t>
  </si>
  <si>
    <t>&lt;1&gt;&lt;2&gt;2025-01-01/&lt;3&gt;2025-10-01</t>
  </si>
  <si>
    <t>&lt;1&gt;&lt;2&gt;2 lata/&lt;3&gt;1 rok 3 miesiące</t>
  </si>
  <si>
    <t>&lt;1&gt;B.33.; &lt;2&gt;B.75.; &lt;3&gt;B.135.</t>
  </si>
  <si>
    <t>&lt;1&gt;2024-04-01/&lt;2&gt;2025-10-01</t>
  </si>
  <si>
    <t>&lt;1&gt;2 lata/&lt;2&gt;6 miesięcy</t>
  </si>
  <si>
    <t>&lt;1&gt;2024-01-01/&lt;2&gt;2024-10-01/&lt;3&gt;2025-10-01</t>
  </si>
  <si>
    <t>&lt;1&gt;2 lata/&lt;2&gt;1 rok 3 miesiące/&lt;3&gt;3 miesiące</t>
  </si>
  <si>
    <t>Tofersenum</t>
  </si>
  <si>
    <t>Qalsody 100 mg roztwór do wstrzykiwań, roztwór do wstrzykiwań, 100 mg</t>
  </si>
  <si>
    <t>05713219588287</t>
  </si>
  <si>
    <t>1340.0, Tofersen</t>
  </si>
  <si>
    <t>B.176.</t>
  </si>
  <si>
    <t>&lt;1&gt;&lt;2&gt;2025-07-01/&lt;3&gt;2024-10-01/&lt;4&gt;2025-10-01/&lt;5&gt;2024-07-01</t>
  </si>
  <si>
    <t>Spexotras, proszek do sporzadzania roztworu doustnego, 0,05 mg/ml</t>
  </si>
  <si>
    <t>1 but.</t>
  </si>
  <si>
    <t>09088885532749</t>
  </si>
  <si>
    <t>1157.1, Trametynib-2</t>
  </si>
  <si>
    <t>&lt;1&gt;B.9.FM.; &lt;2&gt;B.58.</t>
  </si>
  <si>
    <t>Trastuzumabum + Pertuzumabum</t>
  </si>
  <si>
    <t>Phesgo, roztwór do wstrzykiwań, 600 + 1200 mg</t>
  </si>
  <si>
    <t>07613326036023</t>
  </si>
  <si>
    <t>Phesgo, roztwór do wstrzykiwań, 600 + 600 mg</t>
  </si>
  <si>
    <t>07613326036191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</si>
  <si>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</si>
  <si>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</si>
  <si>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</si>
  <si>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</si>
  <si>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</si>
  <si>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</si>
  <si>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</si>
  <si>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</si>
  <si>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</si>
  <si>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Otulfi, koncentrat do sporządzania roztworu do infuzji, 130 mg</t>
  </si>
  <si>
    <t>1 fiolka (26 ml)</t>
  </si>
  <si>
    <t>04052682080432</t>
  </si>
  <si>
    <t>700</t>
  </si>
  <si>
    <t>Otulfi, roztwór do wstrzykiwań, 45 mg</t>
  </si>
  <si>
    <t>04052682080401</t>
  </si>
  <si>
    <t>701</t>
  </si>
  <si>
    <t>Otulfi, roztwór do wstrzykiwań, 90 mg</t>
  </si>
  <si>
    <t>04052682080425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</si>
  <si>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</si>
  <si>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</si>
  <si>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</si>
  <si>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</si>
  <si>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</si>
  <si>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</si>
  <si>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</si>
  <si>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</si>
  <si>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</si>
  <si>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</si>
  <si>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</si>
  <si>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Uzpruvo, koncentrat do sporządzania roztworu do infuzji, 130 mg</t>
  </si>
  <si>
    <t>04011548046425</t>
  </si>
  <si>
    <t>713</t>
  </si>
  <si>
    <t>714</t>
  </si>
  <si>
    <t>715</t>
  </si>
  <si>
    <t>716</t>
  </si>
  <si>
    <t>718</t>
  </si>
  <si>
    <t>717</t>
  </si>
  <si>
    <t>719</t>
  </si>
  <si>
    <t>720</t>
  </si>
  <si>
    <t>721</t>
  </si>
  <si>
    <t>723</t>
  </si>
  <si>
    <t>724</t>
  </si>
  <si>
    <t>722</t>
  </si>
  <si>
    <t>725</t>
  </si>
  <si>
    <t>726</t>
  </si>
  <si>
    <t>727</t>
  </si>
  <si>
    <t>728</t>
  </si>
  <si>
    <t>729</t>
  </si>
  <si>
    <t>730</t>
  </si>
  <si>
    <t>731</t>
  </si>
  <si>
    <t>732</t>
  </si>
  <si>
    <t>tabl. powl.</t>
  </si>
  <si>
    <t>100 mg</t>
  </si>
  <si>
    <t>150 mg</t>
  </si>
  <si>
    <t>200 mg</t>
  </si>
  <si>
    <t>roztwór do wstrzykiwań we wstrzykiwaczu</t>
  </si>
  <si>
    <t>120 mg</t>
  </si>
  <si>
    <t>L.p.</t>
  </si>
  <si>
    <t>Nazwa substancji czynnej</t>
  </si>
  <si>
    <t>Postać</t>
  </si>
  <si>
    <t>Dawka</t>
  </si>
  <si>
    <t>Ilość opakowań 24 miesiące</t>
  </si>
  <si>
    <t>J.m.</t>
  </si>
  <si>
    <t xml:space="preserve">Nazwa  handlowa wycenionego leku, postać,dawka, ilość w opakowaniu </t>
  </si>
  <si>
    <t>Kod EAN lub inny kod odpowiadajacy kodowi EAN</t>
  </si>
  <si>
    <t>Cena jednostkowa netto</t>
  </si>
  <si>
    <t xml:space="preserve"> % VAT</t>
  </si>
  <si>
    <t>Cena jednostkowa brutto</t>
  </si>
  <si>
    <t>Wartość netto</t>
  </si>
  <si>
    <t>Wartość brutto</t>
  </si>
  <si>
    <t>Uwagi</t>
  </si>
  <si>
    <t>Ilość w prawie opcji +50% na okres 12 miesięcy</t>
  </si>
  <si>
    <t>Umowa nie wcześniej niż 01.02.2026</t>
  </si>
  <si>
    <t>20 mg</t>
  </si>
  <si>
    <t>50 mg</t>
  </si>
  <si>
    <t>70 mg</t>
  </si>
  <si>
    <t>Zadanie 3</t>
  </si>
  <si>
    <t>136/2025</t>
  </si>
  <si>
    <t>FORMULARZ CENOWY</t>
  </si>
  <si>
    <t>ZAŁĄCZNIK NR 2 DO SWZ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</si>
</sst>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  <numFmt numFmtId="165" formatCode="_-[$€-2]\ * #,##0.00_-;\-[$€-2]\ * #,##0.00_-;_-[$€-2]\ * &quot;-&quot;??_-;_-@_-"/>
    <numFmt numFmtId="166" formatCode="#,##0.00\ &quot;zł&quot;"/>
  </numFmts>
  <fonts count="27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8"/>
      <name val="Arial CE"/>
      <charset val="238"/>
    </font>
    <font>
      <b/>
      <sz val="8"/>
      <color rgb="FFFFFFFF"/>
      <name val="Calibri"/>
      <family val="2"/>
    </font>
    <font>
      <sz val="8"/>
      <color rgb="FF000000"/>
      <name val="Calibri"/>
      <family val="2"/>
    </font>
    <font>
      <sz val="10"/>
      <color rgb="FFFF0000"/>
      <name val="Arial CE"/>
      <charset val="238"/>
    </font>
    <font>
      <sz val="11"/>
      <color indexed="8"/>
      <name val="Calibri"/>
      <family val="2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Czcionka tekstu podstawowego"/>
    </font>
    <font>
      <b/>
      <sz val="10"/>
      <name val="Arial CE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82567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25">
    <xf numFmtId="0" fontId="0" fillId="0" borderId="0"/>
    <xf numFmtId="44" fontId="5" fillId="0" borderId="0" applyFill="0" applyBorder="0" applyAlignment="0" applyProtection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3" fillId="0" borderId="0" applyFont="0" applyFill="0" applyBorder="0" applyAlignment="0" applyProtection="0"/>
    <xf numFmtId="43" fontId="5" fillId="0" borderId="0" applyFill="0" applyBorder="0" applyAlignment="0" applyProtection="0"/>
    <xf numFmtId="0" fontId="4" fillId="0" borderId="0"/>
    <xf numFmtId="0" fontId="7" fillId="0" borderId="0"/>
    <xf numFmtId="0" fontId="3" fillId="0" borderId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9" fontId="4" fillId="0" borderId="0" applyFont="0" applyFill="0" applyBorder="0" applyAlignment="0" applyProtection="0"/>
    <xf numFmtId="0" fontId="13" fillId="0" borderId="0">
      <alignment horizontal="left" vertical="top"/>
    </xf>
    <xf numFmtId="0" fontId="14" fillId="0" borderId="0">
      <alignment horizontal="left" vertical="top"/>
    </xf>
    <xf numFmtId="0" fontId="11" fillId="0" borderId="0">
      <alignment horizontal="left" vertical="top"/>
    </xf>
    <xf numFmtId="0" fontId="14" fillId="0" borderId="0">
      <alignment horizontal="right" vertical="top"/>
    </xf>
    <xf numFmtId="0" fontId="14" fillId="0" borderId="0">
      <alignment horizontal="left" vertical="top"/>
    </xf>
    <xf numFmtId="0" fontId="11" fillId="0" borderId="0">
      <alignment horizontal="right" vertical="top"/>
    </xf>
    <xf numFmtId="0" fontId="15" fillId="0" borderId="0">
      <alignment horizontal="center" vertical="top"/>
    </xf>
    <xf numFmtId="0" fontId="14" fillId="0" borderId="0">
      <alignment horizontal="left" vertical="top"/>
    </xf>
    <xf numFmtId="0" fontId="11" fillId="0" borderId="0">
      <alignment horizontal="left" vertical="top"/>
    </xf>
    <xf numFmtId="0" fontId="14" fillId="0" borderId="0">
      <alignment horizontal="left" vertical="top"/>
    </xf>
    <xf numFmtId="0" fontId="13" fillId="0" borderId="0">
      <alignment horizontal="center" vertical="center"/>
    </xf>
    <xf numFmtId="0" fontId="13" fillId="0" borderId="0">
      <alignment horizontal="left" vertical="center"/>
    </xf>
    <xf numFmtId="0" fontId="13" fillId="0" borderId="0">
      <alignment horizontal="right" vertical="center"/>
    </xf>
    <xf numFmtId="0" fontId="13" fillId="0" borderId="0">
      <alignment horizontal="right" vertical="center"/>
    </xf>
    <xf numFmtId="0" fontId="11" fillId="0" borderId="0">
      <alignment horizontal="left" vertical="top"/>
    </xf>
    <xf numFmtId="0" fontId="11" fillId="0" borderId="0">
      <alignment horizontal="right" vertical="top"/>
    </xf>
    <xf numFmtId="0" fontId="13" fillId="0" borderId="0">
      <alignment horizontal="righ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2" fillId="0" borderId="0" applyBorder="0"/>
    <xf numFmtId="0" fontId="1" fillId="0" borderId="0"/>
    <xf numFmtId="44" fontId="1" fillId="0" borderId="0" applyFont="0" applyFill="0" applyBorder="0" applyAlignment="0" applyProtection="0"/>
    <xf numFmtId="0" fontId="22" fillId="0" borderId="0"/>
  </cellStyleXfs>
  <cellXfs count="127">
    <xf numFmtId="0" fontId="0" fillId="0" borderId="0" xfId="0"/>
    <xf numFmtId="0" fontId="0" fillId="0" borderId="0" xfId="0" applyAlignment="1">
      <alignment horizontal="left"/>
    </xf>
    <xf numFmtId="166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4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" fontId="5" fillId="0" borderId="1" xfId="0" applyNumberFormat="1" applyFont="1" applyBorder="1" applyAlignment="1" applyProtection="1">
      <alignment horizontal="center" vertical="center" wrapText="1"/>
      <protection locked="0"/>
    </xf>
    <xf numFmtId="3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0" xfId="0" applyFill="1"/>
    <xf numFmtId="0" fontId="6" fillId="0" borderId="1" xfId="0" applyFont="1" applyBorder="1" applyAlignment="1" applyProtection="1">
      <alignment vertical="center" wrapText="1"/>
      <protection locked="0"/>
    </xf>
    <xf numFmtId="49" fontId="19" fillId="5" borderId="0" xfId="0" applyNumberFormat="1" applyFont="1" applyFill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/>
    <xf numFmtId="44" fontId="5" fillId="3" borderId="1" xfId="1" applyFill="1" applyBorder="1" applyAlignment="1">
      <alignment horizontal="center" vertical="center" wrapText="1"/>
    </xf>
    <xf numFmtId="49" fontId="14" fillId="0" borderId="1" xfId="88" applyNumberFormat="1" applyFont="1" applyBorder="1" applyAlignment="1">
      <alignment horizontal="center" vertical="center" wrapText="1"/>
    </xf>
    <xf numFmtId="49" fontId="19" fillId="5" borderId="10" xfId="0" applyNumberFormat="1" applyFont="1" applyFill="1" applyBorder="1" applyAlignment="1">
      <alignment horizontal="center" vertical="center" wrapText="1"/>
    </xf>
    <xf numFmtId="49" fontId="19" fillId="5" borderId="11" xfId="0" applyNumberFormat="1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 wrapText="1"/>
    </xf>
    <xf numFmtId="49" fontId="20" fillId="0" borderId="10" xfId="38" applyNumberFormat="1" applyFont="1" applyBorder="1" applyAlignment="1">
      <alignment horizontal="center" vertical="center" wrapText="1"/>
    </xf>
    <xf numFmtId="49" fontId="20" fillId="0" borderId="0" xfId="38" applyNumberFormat="1" applyFont="1" applyAlignment="1">
      <alignment horizontal="center" vertical="center" wrapText="1"/>
    </xf>
    <xf numFmtId="49" fontId="20" fillId="0" borderId="11" xfId="38" applyNumberFormat="1" applyFont="1" applyBorder="1" applyAlignment="1">
      <alignment horizontal="center" vertical="center" wrapText="1"/>
    </xf>
    <xf numFmtId="49" fontId="20" fillId="0" borderId="12" xfId="38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/>
    </xf>
    <xf numFmtId="44" fontId="5" fillId="0" borderId="1" xfId="1" applyBorder="1" applyAlignment="1">
      <alignment horizontal="center" vertical="center" wrapText="1"/>
    </xf>
    <xf numFmtId="44" fontId="5" fillId="0" borderId="2" xfId="1" applyBorder="1" applyAlignment="1" applyProtection="1">
      <alignment horizontal="center" vertical="center" wrapText="1"/>
      <protection locked="0"/>
    </xf>
    <xf numFmtId="0" fontId="20" fillId="0" borderId="0" xfId="38" applyFont="1" applyAlignment="1">
      <alignment horizontal="center" vertical="center" wrapText="1"/>
    </xf>
    <xf numFmtId="0" fontId="20" fillId="0" borderId="12" xfId="38" applyFont="1" applyBorder="1" applyAlignment="1">
      <alignment horizontal="center" vertical="center" wrapText="1"/>
    </xf>
    <xf numFmtId="0" fontId="20" fillId="0" borderId="0" xfId="1" applyNumberFormat="1" applyFont="1" applyAlignment="1">
      <alignment horizontal="center" vertical="center" wrapText="1"/>
    </xf>
    <xf numFmtId="0" fontId="20" fillId="0" borderId="12" xfId="1" applyNumberFormat="1" applyFont="1" applyBorder="1" applyAlignment="1">
      <alignment horizontal="center" vertical="center" wrapText="1"/>
    </xf>
    <xf numFmtId="44" fontId="5" fillId="0" borderId="2" xfId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vertical="center"/>
    </xf>
    <xf numFmtId="164" fontId="6" fillId="2" borderId="4" xfId="0" applyNumberFormat="1" applyFont="1" applyFill="1" applyBorder="1" applyAlignment="1">
      <alignment horizontal="left" vertical="center"/>
    </xf>
    <xf numFmtId="164" fontId="10" fillId="2" borderId="4" xfId="0" applyNumberFormat="1" applyFont="1" applyFill="1" applyBorder="1" applyAlignment="1">
      <alignment horizontal="left" vertical="center"/>
    </xf>
    <xf numFmtId="49" fontId="6" fillId="2" borderId="4" xfId="0" applyNumberFormat="1" applyFont="1" applyFill="1" applyBorder="1" applyAlignment="1">
      <alignment horizontal="left" vertical="center"/>
    </xf>
    <xf numFmtId="164" fontId="6" fillId="2" borderId="4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 applyProtection="1">
      <alignment horizontal="center" vertical="center" wrapText="1"/>
      <protection locked="0"/>
    </xf>
    <xf numFmtId="3" fontId="9" fillId="4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0" fontId="6" fillId="0" borderId="2" xfId="0" applyFont="1" applyBorder="1" applyAlignment="1">
      <alignment vertical="center" wrapText="1" shrinkToFit="1"/>
    </xf>
    <xf numFmtId="0" fontId="6" fillId="0" borderId="2" xfId="0" applyFont="1" applyBorder="1" applyAlignment="1">
      <alignment vertical="center" wrapText="1"/>
    </xf>
    <xf numFmtId="49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2" xfId="7" applyFont="1" applyBorder="1" applyAlignment="1">
      <alignment vertical="center" wrapText="1" shrinkToFit="1"/>
    </xf>
    <xf numFmtId="0" fontId="5" fillId="0" borderId="0" xfId="0" applyFont="1"/>
    <xf numFmtId="0" fontId="6" fillId="0" borderId="0" xfId="0" applyFont="1"/>
    <xf numFmtId="49" fontId="5" fillId="0" borderId="0" xfId="0" applyNumberFormat="1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2" borderId="3" xfId="0" applyFont="1" applyFill="1" applyBorder="1" applyAlignment="1">
      <alignment horizontal="left" vertical="center"/>
    </xf>
    <xf numFmtId="44" fontId="5" fillId="2" borderId="4" xfId="1" applyFill="1" applyBorder="1" applyAlignment="1">
      <alignment horizontal="left" vertical="center"/>
    </xf>
    <xf numFmtId="44" fontId="5" fillId="2" borderId="4" xfId="1" applyFill="1" applyBorder="1" applyAlignment="1">
      <alignment horizontal="center" vertical="center"/>
    </xf>
    <xf numFmtId="44" fontId="5" fillId="0" borderId="1" xfId="1" applyBorder="1" applyAlignment="1" applyProtection="1">
      <alignment horizontal="center" vertical="center" wrapText="1"/>
      <protection locked="0"/>
    </xf>
    <xf numFmtId="44" fontId="5" fillId="0" borderId="0" xfId="1"/>
    <xf numFmtId="164" fontId="5" fillId="2" borderId="4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1" fontId="8" fillId="0" borderId="1" xfId="0" applyNumberFormat="1" applyFont="1" applyBorder="1" applyAlignment="1">
      <alignment horizontal="left" vertical="center" wrapText="1"/>
    </xf>
    <xf numFmtId="44" fontId="5" fillId="2" borderId="4" xfId="1" applyFill="1" applyBorder="1" applyAlignment="1">
      <alignment horizontal="right" vertical="center"/>
    </xf>
    <xf numFmtId="44" fontId="5" fillId="0" borderId="0" xfId="1" applyAlignment="1">
      <alignment horizontal="right"/>
    </xf>
    <xf numFmtId="44" fontId="6" fillId="0" borderId="6" xfId="1" applyFont="1" applyBorder="1" applyAlignment="1" applyProtection="1">
      <alignment horizontal="right" vertical="center" wrapText="1"/>
      <protection locked="0"/>
    </xf>
    <xf numFmtId="44" fontId="6" fillId="0" borderId="6" xfId="1" applyFont="1" applyBorder="1" applyAlignment="1">
      <alignment horizontal="right" vertical="center" wrapText="1"/>
    </xf>
    <xf numFmtId="44" fontId="6" fillId="0" borderId="6" xfId="1" applyFont="1" applyBorder="1" applyAlignment="1" applyProtection="1">
      <alignment vertical="center" wrapText="1"/>
      <protection locked="0"/>
    </xf>
    <xf numFmtId="44" fontId="6" fillId="0" borderId="6" xfId="1" applyFont="1" applyBorder="1" applyAlignment="1">
      <alignment vertical="center" wrapText="1"/>
    </xf>
    <xf numFmtId="166" fontId="6" fillId="2" borderId="4" xfId="0" applyNumberFormat="1" applyFont="1" applyFill="1" applyBorder="1" applyAlignment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 wrapText="1"/>
      <protection locked="0"/>
    </xf>
    <xf numFmtId="166" fontId="5" fillId="0" borderId="1" xfId="0" applyNumberFormat="1" applyFont="1" applyBorder="1" applyAlignment="1">
      <alignment horizontal="right" vertical="center" wrapText="1"/>
    </xf>
    <xf numFmtId="166" fontId="6" fillId="0" borderId="2" xfId="1" applyNumberFormat="1" applyFont="1" applyBorder="1" applyAlignment="1" applyProtection="1">
      <alignment horizontal="right" vertical="center" wrapText="1"/>
      <protection locked="0"/>
    </xf>
    <xf numFmtId="166" fontId="6" fillId="0" borderId="0" xfId="0" applyNumberFormat="1" applyFont="1" applyAlignment="1">
      <alignment horizontal="right"/>
    </xf>
    <xf numFmtId="166" fontId="0" fillId="2" borderId="0" xfId="123" applyNumberFormat="1" applyFont="1" applyFill="1" applyAlignment="1">
      <alignment horizontal="left" wrapText="1"/>
    </xf>
    <xf numFmtId="166" fontId="23" fillId="0" borderId="0" xfId="123" applyNumberFormat="1" applyFont="1" applyFill="1" applyBorder="1" applyAlignment="1">
      <alignment horizontal="left"/>
    </xf>
    <xf numFmtId="166" fontId="24" fillId="0" borderId="0" xfId="123" applyNumberFormat="1" applyFont="1" applyAlignment="1">
      <alignment horizontal="left"/>
    </xf>
    <xf numFmtId="165" fontId="24" fillId="0" borderId="0" xfId="53" applyNumberFormat="1" applyFont="1" applyAlignment="1">
      <alignment horizontal="left"/>
    </xf>
    <xf numFmtId="166" fontId="23" fillId="0" borderId="0" xfId="123" applyNumberFormat="1" applyFont="1" applyAlignment="1">
      <alignment horizontal="left"/>
    </xf>
    <xf numFmtId="166" fontId="25" fillId="0" borderId="0" xfId="0" applyNumberFormat="1" applyFont="1" applyAlignment="1">
      <alignment horizontal="left"/>
    </xf>
    <xf numFmtId="165" fontId="25" fillId="0" borderId="0" xfId="0" applyNumberFormat="1" applyFont="1" applyAlignment="1">
      <alignment horizontal="left"/>
    </xf>
    <xf numFmtId="49" fontId="6" fillId="0" borderId="1" xfId="0" applyNumberFormat="1" applyFont="1" applyBorder="1" applyAlignment="1" applyProtection="1">
      <alignment horizontal="center" vertical="top" wrapText="1"/>
      <protection locked="0"/>
    </xf>
    <xf numFmtId="49" fontId="20" fillId="2" borderId="10" xfId="38" applyNumberFormat="1" applyFont="1" applyFill="1" applyBorder="1" applyAlignment="1">
      <alignment horizontal="center" vertical="center" wrapText="1"/>
    </xf>
    <xf numFmtId="49" fontId="20" fillId="2" borderId="0" xfId="38" applyNumberFormat="1" applyFont="1" applyFill="1" applyAlignment="1">
      <alignment horizontal="center" vertical="center" wrapText="1"/>
    </xf>
    <xf numFmtId="0" fontId="20" fillId="2" borderId="0" xfId="38" applyFont="1" applyFill="1" applyAlignment="1">
      <alignment horizontal="center" vertical="center" wrapText="1"/>
    </xf>
    <xf numFmtId="49" fontId="20" fillId="2" borderId="11" xfId="38" applyNumberFormat="1" applyFont="1" applyFill="1" applyBorder="1" applyAlignment="1">
      <alignment horizontal="center" vertical="center" wrapText="1"/>
    </xf>
    <xf numFmtId="44" fontId="5" fillId="0" borderId="0" xfId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>
      <alignment vertical="center"/>
    </xf>
    <xf numFmtId="0" fontId="6" fillId="0" borderId="0" xfId="7" applyFont="1" applyBorder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vertical="center" wrapText="1"/>
    </xf>
    <xf numFmtId="44" fontId="5" fillId="0" borderId="0" xfId="1" applyBorder="1" applyAlignment="1">
      <alignment vertical="center" wrapText="1"/>
    </xf>
    <xf numFmtId="44" fontId="6" fillId="0" borderId="0" xfId="1" applyFont="1" applyBorder="1" applyAlignment="1" applyProtection="1">
      <alignment horizontal="right" vertical="center" wrapText="1"/>
      <protection locked="0"/>
    </xf>
    <xf numFmtId="44" fontId="6" fillId="0" borderId="0" xfId="1" applyFont="1" applyBorder="1" applyAlignment="1">
      <alignment horizontal="right" vertical="center" wrapText="1"/>
    </xf>
    <xf numFmtId="0" fontId="6" fillId="0" borderId="0" xfId="0" applyFont="1" applyBorder="1" applyAlignment="1" applyProtection="1">
      <alignment horizontal="center" vertical="center" wrapText="1"/>
      <protection locked="0"/>
    </xf>
    <xf numFmtId="166" fontId="6" fillId="0" borderId="0" xfId="1" applyNumberFormat="1" applyFont="1" applyBorder="1" applyAlignment="1" applyProtection="1">
      <alignment horizontal="right" vertical="center" wrapText="1"/>
      <protection locked="0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4" xfId="0" applyNumberFormat="1" applyFont="1" applyBorder="1" applyAlignment="1">
      <alignment horizontal="center" vertical="center" wrapText="1"/>
    </xf>
    <xf numFmtId="4" fontId="9" fillId="6" borderId="15" xfId="0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Border="1" applyAlignment="1">
      <alignment horizontal="center" vertical="center" wrapText="1"/>
    </xf>
    <xf numFmtId="44" fontId="6" fillId="7" borderId="1" xfId="1" applyFont="1" applyFill="1" applyBorder="1" applyAlignment="1" applyProtection="1">
      <alignment horizontal="center" vertical="center" wrapText="1"/>
      <protection locked="0"/>
    </xf>
    <xf numFmtId="9" fontId="6" fillId="7" borderId="1" xfId="0" applyNumberFormat="1" applyFont="1" applyFill="1" applyBorder="1" applyAlignment="1" applyProtection="1">
      <alignment horizontal="center" vertical="center" wrapText="1"/>
      <protection locked="0"/>
    </xf>
    <xf numFmtId="44" fontId="6" fillId="7" borderId="1" xfId="1" applyFont="1" applyFill="1" applyBorder="1" applyAlignment="1">
      <alignment horizontal="center" vertical="center" wrapText="1"/>
    </xf>
    <xf numFmtId="44" fontId="5" fillId="7" borderId="1" xfId="1" applyFill="1" applyBorder="1" applyAlignment="1" applyProtection="1">
      <alignment horizontal="center" vertical="center" wrapText="1" shrinkToFit="1"/>
      <protection locked="0"/>
    </xf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166" fontId="6" fillId="7" borderId="1" xfId="0" applyNumberFormat="1" applyFont="1" applyFill="1" applyBorder="1" applyAlignment="1" applyProtection="1">
      <alignment horizontal="center" vertical="center" wrapText="1"/>
      <protection locked="0"/>
    </xf>
    <xf numFmtId="44" fontId="6" fillId="8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64" fontId="6" fillId="8" borderId="0" xfId="0" applyNumberFormat="1" applyFont="1" applyFill="1" applyBorder="1" applyAlignment="1">
      <alignment horizontal="right" vertical="center"/>
    </xf>
    <xf numFmtId="44" fontId="5" fillId="8" borderId="0" xfId="0" applyNumberFormat="1" applyFont="1" applyFill="1" applyBorder="1" applyAlignment="1">
      <alignment horizontal="right" vertical="center"/>
    </xf>
    <xf numFmtId="166" fontId="6" fillId="2" borderId="16" xfId="0" applyNumberFormat="1" applyFont="1" applyFill="1" applyBorder="1" applyAlignment="1">
      <alignment horizontal="right" vertical="center"/>
    </xf>
    <xf numFmtId="166" fontId="6" fillId="0" borderId="17" xfId="1" applyNumberFormat="1" applyFont="1" applyBorder="1" applyAlignment="1" applyProtection="1">
      <alignment horizontal="right" vertical="center" wrapText="1"/>
      <protection locked="0"/>
    </xf>
    <xf numFmtId="166" fontId="6" fillId="0" borderId="18" xfId="1" applyNumberFormat="1" applyFont="1" applyBorder="1" applyAlignment="1" applyProtection="1">
      <alignment horizontal="right" vertical="center" wrapText="1"/>
      <protection locked="0"/>
    </xf>
    <xf numFmtId="3" fontId="9" fillId="3" borderId="1" xfId="0" applyNumberFormat="1" applyFont="1" applyFill="1" applyBorder="1" applyAlignment="1">
      <alignment horizontal="center" vertical="center"/>
    </xf>
    <xf numFmtId="49" fontId="5" fillId="0" borderId="1" xfId="1" applyNumberFormat="1" applyFill="1" applyBorder="1" applyAlignment="1">
      <alignment horizontal="center" vertical="center"/>
    </xf>
    <xf numFmtId="9" fontId="8" fillId="0" borderId="1" xfId="7" applyNumberFormat="1" applyFont="1" applyBorder="1" applyAlignment="1" applyProtection="1">
      <alignment horizontal="center" vertical="center" shrinkToFit="1"/>
      <protection locked="0"/>
    </xf>
    <xf numFmtId="0" fontId="14" fillId="0" borderId="1" xfId="94" applyFont="1" applyBorder="1" applyAlignment="1">
      <alignment horizontal="center" vertical="center"/>
    </xf>
    <xf numFmtId="44" fontId="5" fillId="0" borderId="2" xfId="1" applyBorder="1" applyAlignment="1" applyProtection="1">
      <alignment vertical="center" wrapText="1"/>
      <protection locked="0"/>
    </xf>
    <xf numFmtId="166" fontId="6" fillId="0" borderId="6" xfId="1" applyNumberFormat="1" applyFont="1" applyBorder="1" applyAlignment="1" applyProtection="1">
      <alignment horizontal="right" vertical="center" wrapText="1"/>
      <protection locked="0"/>
    </xf>
    <xf numFmtId="166" fontId="6" fillId="0" borderId="19" xfId="1" applyNumberFormat="1" applyFont="1" applyBorder="1" applyAlignment="1" applyProtection="1">
      <alignment horizontal="right" vertical="center" wrapText="1"/>
      <protection locked="0"/>
    </xf>
    <xf numFmtId="44" fontId="6" fillId="0" borderId="0" xfId="1" applyFont="1"/>
    <xf numFmtId="0" fontId="6" fillId="0" borderId="0" xfId="0" applyFont="1" applyAlignment="1">
      <alignment horizontal="left"/>
    </xf>
    <xf numFmtId="44" fontId="6" fillId="0" borderId="0" xfId="1" applyFont="1" applyAlignment="1">
      <alignment horizontal="right"/>
    </xf>
    <xf numFmtId="0" fontId="6" fillId="0" borderId="0" xfId="0" applyFont="1" applyAlignment="1">
      <alignment horizontal="right"/>
    </xf>
    <xf numFmtId="0" fontId="26" fillId="0" borderId="0" xfId="0" applyFont="1"/>
    <xf numFmtId="49" fontId="19" fillId="5" borderId="7" xfId="0" applyNumberFormat="1" applyFont="1" applyFill="1" applyBorder="1" applyAlignment="1">
      <alignment horizontal="center" vertical="center" wrapText="1"/>
    </xf>
    <xf numFmtId="49" fontId="19" fillId="5" borderId="8" xfId="0" applyNumberFormat="1" applyFont="1" applyFill="1" applyBorder="1" applyAlignment="1">
      <alignment horizontal="center" vertical="center" wrapText="1"/>
    </xf>
    <xf numFmtId="49" fontId="19" fillId="5" borderId="9" xfId="0" applyNumberFormat="1" applyFont="1" applyFill="1" applyBorder="1" applyAlignment="1">
      <alignment horizontal="center" vertical="center" wrapText="1"/>
    </xf>
  </cellXfs>
  <cellStyles count="125">
    <cellStyle name="Dziesiętny 2" xfId="34"/>
    <cellStyle name="Normal 2" xfId="35"/>
    <cellStyle name="Normal_Sheet2" xfId="2"/>
    <cellStyle name="Normalny" xfId="0" builtinId="0"/>
    <cellStyle name="Normalny 10" xfId="38"/>
    <cellStyle name="Normalny 102" xfId="101"/>
    <cellStyle name="Normalny 104" xfId="102"/>
    <cellStyle name="Normalny 106" xfId="103"/>
    <cellStyle name="Normalny 107" xfId="104"/>
    <cellStyle name="Normalny 11" xfId="3"/>
    <cellStyle name="Normalny 111" xfId="106"/>
    <cellStyle name="Normalny 113" xfId="107"/>
    <cellStyle name="Normalny 114" xfId="105"/>
    <cellStyle name="Normalny 115" xfId="108"/>
    <cellStyle name="Normalny 12" xfId="39"/>
    <cellStyle name="Normalny 121" xfId="109"/>
    <cellStyle name="Normalny 124" xfId="110"/>
    <cellStyle name="Normalny 127" xfId="113"/>
    <cellStyle name="Normalny 128" xfId="114"/>
    <cellStyle name="Normalny 129" xfId="115"/>
    <cellStyle name="Normalny 13" xfId="4"/>
    <cellStyle name="Normalny 131" xfId="116"/>
    <cellStyle name="Normalny 132" xfId="117"/>
    <cellStyle name="Normalny 14" xfId="122"/>
    <cellStyle name="Normalny 15" xfId="96"/>
    <cellStyle name="Normalny 17" xfId="43"/>
    <cellStyle name="Normalny 18" xfId="5"/>
    <cellStyle name="Normalny 19" xfId="6"/>
    <cellStyle name="Normalny 2" xfId="7"/>
    <cellStyle name="Normalny 20" xfId="8"/>
    <cellStyle name="Normalny 21" xfId="40"/>
    <cellStyle name="Normalny 22" xfId="41"/>
    <cellStyle name="Normalny 23" xfId="42"/>
    <cellStyle name="Normalny 24" xfId="44"/>
    <cellStyle name="Normalny 25" xfId="9"/>
    <cellStyle name="Normalny 26" xfId="73"/>
    <cellStyle name="Normalny 27" xfId="74"/>
    <cellStyle name="Normalny 28" xfId="75"/>
    <cellStyle name="Normalny 29" xfId="76"/>
    <cellStyle name="Normalny 3" xfId="10"/>
    <cellStyle name="Normalny 30" xfId="77"/>
    <cellStyle name="Normalny 31" xfId="45"/>
    <cellStyle name="Normalny 32" xfId="11"/>
    <cellStyle name="Normalny 33" xfId="46"/>
    <cellStyle name="Normalny 34" xfId="12"/>
    <cellStyle name="Normalny 35" xfId="13"/>
    <cellStyle name="Normalny 36" xfId="14"/>
    <cellStyle name="Normalny 37" xfId="47"/>
    <cellStyle name="Normalny 38" xfId="48"/>
    <cellStyle name="Normalny 39" xfId="49"/>
    <cellStyle name="Normalny 4" xfId="15"/>
    <cellStyle name="Normalny 40" xfId="78"/>
    <cellStyle name="Normalny 41" xfId="79"/>
    <cellStyle name="Normalny 42" xfId="50"/>
    <cellStyle name="Normalny 43" xfId="51"/>
    <cellStyle name="Normalny 44" xfId="52"/>
    <cellStyle name="Normalny 46" xfId="97"/>
    <cellStyle name="Normalny 47" xfId="80"/>
    <cellStyle name="Normalny 5" xfId="36"/>
    <cellStyle name="Normalny 53" xfId="91"/>
    <cellStyle name="Normalny 54" xfId="81"/>
    <cellStyle name="Normalny 55" xfId="92"/>
    <cellStyle name="Normalny 56" xfId="93"/>
    <cellStyle name="Normalny 57" xfId="94"/>
    <cellStyle name="Normalny 59" xfId="95"/>
    <cellStyle name="Normalny 6" xfId="16"/>
    <cellStyle name="Normalny 6 2" xfId="124"/>
    <cellStyle name="Normalny 60" xfId="87"/>
    <cellStyle name="Normalny 61" xfId="88"/>
    <cellStyle name="Normalny 62" xfId="89"/>
    <cellStyle name="Normalny 64" xfId="90"/>
    <cellStyle name="Normalny 66" xfId="17"/>
    <cellStyle name="Normalny 67" xfId="18"/>
    <cellStyle name="Normalny 68" xfId="19"/>
    <cellStyle name="Normalny 69" xfId="20"/>
    <cellStyle name="Normalny 7" xfId="21"/>
    <cellStyle name="Normalny 70" xfId="22"/>
    <cellStyle name="Normalny 71" xfId="23"/>
    <cellStyle name="Normalny 72" xfId="24"/>
    <cellStyle name="Normalny 73" xfId="25"/>
    <cellStyle name="Normalny 74" xfId="26"/>
    <cellStyle name="Normalny 75" xfId="27"/>
    <cellStyle name="Normalny 76" xfId="119"/>
    <cellStyle name="Normalny 77" xfId="120"/>
    <cellStyle name="Normalny 78" xfId="121"/>
    <cellStyle name="Normalny 79" xfId="118"/>
    <cellStyle name="Normalny 8" xfId="28"/>
    <cellStyle name="Normalny 81" xfId="98"/>
    <cellStyle name="Normalny 82" xfId="99"/>
    <cellStyle name="Normalny 84" xfId="29"/>
    <cellStyle name="Normalny 85" xfId="30"/>
    <cellStyle name="Normalny 86" xfId="31"/>
    <cellStyle name="Normalny 88" xfId="86"/>
    <cellStyle name="Normalny 9" xfId="37"/>
    <cellStyle name="Normalny 9 2" xfId="83"/>
    <cellStyle name="Normalny 9 3" xfId="85"/>
    <cellStyle name="Normalny 91" xfId="111"/>
    <cellStyle name="Normalny 94" xfId="112"/>
    <cellStyle name="Normalny 97" xfId="32"/>
    <cellStyle name="Normalny 98" xfId="100"/>
    <cellStyle name="Procentowy" xfId="53" builtinId="5"/>
    <cellStyle name="S0" xfId="54"/>
    <cellStyle name="S1" xfId="55"/>
    <cellStyle name="S10" xfId="64"/>
    <cellStyle name="S11" xfId="65"/>
    <cellStyle name="S12" xfId="66"/>
    <cellStyle name="S13" xfId="67"/>
    <cellStyle name="S14" xfId="68"/>
    <cellStyle name="S15" xfId="69"/>
    <cellStyle name="S16" xfId="70"/>
    <cellStyle name="S17" xfId="71"/>
    <cellStyle name="S18" xfId="72"/>
    <cellStyle name="S2" xfId="56"/>
    <cellStyle name="S3" xfId="57"/>
    <cellStyle name="S4" xfId="58"/>
    <cellStyle name="S5" xfId="59"/>
    <cellStyle name="S6" xfId="60"/>
    <cellStyle name="S7" xfId="61"/>
    <cellStyle name="S8" xfId="62"/>
    <cellStyle name="S9" xfId="63"/>
    <cellStyle name="Walutowy" xfId="1" builtinId="4"/>
    <cellStyle name="Walutowy 2" xfId="33"/>
    <cellStyle name="Walutowy 2 2" xfId="82"/>
    <cellStyle name="Walutowy 2 3" xfId="84"/>
    <cellStyle name="Walutowy 3" xfId="123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zcionka tekstu podstawowego"/>
        <scheme val="none"/>
      </font>
      <numFmt numFmtId="166" formatCode="#,##0.00\ &quot;zł&quot;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#,##0.00\ &quot;zł&quot;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zcionka tekstu podstawowego"/>
        <scheme val="none"/>
      </font>
      <numFmt numFmtId="166" formatCode="#,##0.00\ &quot;zł&quot;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#,##0.00\ &quot;zł&quot;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zcionka tekstu podstawowego"/>
        <scheme val="none"/>
      </font>
      <numFmt numFmtId="165" formatCode="_-[$€-2]\ * #,##0.00_-;\-[$€-2]\ * #,##0.00_-;_-[$€-2]\ * &quot;-&quot;??_-;_-@_-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5" formatCode="_-[$€-2]\ * #,##0.00_-;\-[$€-2]\ * #,##0.00_-;_-[$€-2]\ * &quot;-&quot;??_-;_-@_-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zcionka tekstu podstawowego"/>
        <scheme val="none"/>
      </font>
      <numFmt numFmtId="166" formatCode="#,##0.00\ &quot;zł&quot;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#,##0.00\ &quot;zł&quot;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zcionka tekstu podstawowego"/>
        <scheme val="none"/>
      </font>
      <numFmt numFmtId="166" formatCode="#,##0.00\ &quot;zł&quot;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#,##0.00\ &quot;zł&quot;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zcionka tekstu podstawowego"/>
        <scheme val="none"/>
      </font>
      <numFmt numFmtId="166" formatCode="#,##0.00\ &quot;zł&quot;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6" formatCode="#,##0.00\ &quot;zł&quot;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zcionka tekstu podstawowego"/>
        <scheme val="none"/>
      </font>
      <numFmt numFmtId="166" formatCode="#,##0.00\ &quot;zł&quot;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6" formatCode="#,##0.00\ &quot;zł&quot;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zcionka tekstu podstawowego"/>
        <scheme val="none"/>
      </font>
      <numFmt numFmtId="166" formatCode="#,##0.00\ &quot;zł&quot;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#,##0.00\ &quot;zł&quot;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numFmt numFmtId="166" formatCode="#,##0.00\ &quot;zł&quot;"/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#,##0.00\ &quot;zł&quot;"/>
      <alignment horizontal="left" vertical="bottom" textRotation="0" wrapText="0" indent="0" relativeIndent="255" justifyLastLine="0" shrinkToFit="0" readingOrder="0"/>
    </dxf>
    <dxf>
      <numFmt numFmtId="166" formatCode="#,##0.00\ &quot;zł&quot;"/>
      <fill>
        <patternFill patternType="solid">
          <fgColor indexed="64"/>
          <bgColor rgb="FFFFFF00"/>
        </patternFill>
      </fill>
      <alignment horizontal="left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  <border diagonalUp="0" diagonalDown="0">
        <left/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</dxf>
    <dxf>
      <font>
        <sz val="8"/>
        <color rgb="FF000000"/>
        <name val="Calibri"/>
      </font>
      <numFmt numFmtId="30" formatCode="@"/>
      <alignment horizontal="center" vertical="center" textRotation="0" wrapText="1" indent="0" relativeIndent="255" justifyLastLine="0" shrinkToFit="0" readingOrder="0"/>
    </dxf>
    <dxf>
      <font>
        <sz val="8"/>
        <color rgb="FF000000"/>
        <name val="Calibri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30" formatCode="@"/>
      <alignment horizontal="center" vertical="center" textRotation="0" wrapText="1" indent="0" relativeIndent="255" justifyLastLine="0" shrinkToFit="0" readingOrder="0"/>
      <border diagonalUp="0" diagonalDown="0">
        <left style="thin">
          <color rgb="FF000000"/>
        </left>
        <right/>
        <top/>
        <bottom/>
        <vertical/>
        <horizontal/>
      </border>
    </dxf>
    <dxf>
      <fill>
        <patternFill patternType="solid">
          <fgColor rgb="FFFFFF00"/>
          <bgColor rgb="FF000000"/>
        </patternFill>
      </fill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Calibri"/>
        <scheme val="none"/>
      </font>
      <numFmt numFmtId="30" formatCode="@"/>
      <fill>
        <patternFill patternType="solid">
          <fgColor indexed="64"/>
          <bgColor rgb="FF082567"/>
        </patternFill>
      </fill>
      <alignment horizontal="center" vertical="center" textRotation="0" wrapText="1" indent="0" relativeIndent="255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SZPL" displayName="SZPL" ref="A3:O735" totalsRowShown="0" headerRowDxfId="36" tableBorderDxfId="35">
  <autoFilter ref="A3:O735">
    <filterColumn colId="2">
      <colorFilter dxfId="34"/>
    </filterColumn>
  </autoFilter>
  <sortState ref="A34:O657">
    <sortCondition ref="F3:F693"/>
  </sortState>
  <tableColumns count="15">
    <tableColumn id="1" name="LP" dataDxfId="33"/>
    <tableColumn id="2" name="Substancja czynna" dataDxfId="32"/>
    <tableColumn id="3" name="Nazwa  postać i dawka leku" dataDxfId="31"/>
    <tableColumn id="4" name="Zawartość opakowania" dataDxfId="30"/>
    <tableColumn id="5" name="Numer GTIN lub inny kod jednoznacznie identyfikujący produkt" dataDxfId="29"/>
    <tableColumn id="6" name="Termin wejścia w życie decyzji" dataDxfId="28"/>
    <tableColumn id="7" name="Okres obowiązywania decyzji" dataDxfId="27"/>
    <tableColumn id="8" name="Grupa limitowa" dataDxfId="26"/>
    <tableColumn id="9" name="Cena zbytu netto" dataDxfId="25"/>
    <tableColumn id="10" name="Urzędowa cena zbytu" dataDxfId="24"/>
    <tableColumn id="11" name="Cena hurtowa brutto" dataDxfId="23" dataCellStyle="Walutowy"/>
    <tableColumn id="12" name="Wysokość limitu finansowania" dataDxfId="22" dataCellStyle="Walutowy"/>
    <tableColumn id="13" name="Oznaczenie załącznika zawierającego zakres wskazań objętych refundacją  wg ICD 10 " dataDxfId="21"/>
    <tableColumn id="14" name="Poziom odpłatności" dataDxfId="20"/>
    <tableColumn id="15" name="Wysokość dopłaty świadczeniobiorcy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a13" displayName="Tabela13" ref="A1:H4" totalsRowCount="1" headerRowDxfId="18" dataDxfId="17" totalsRowDxfId="16" headerRowCellStyle="Walutowy" dataCellStyle="Walutowy" totalsRowCellStyle="Walutowy">
  <autoFilter ref="A1:H3"/>
  <tableColumns count="8">
    <tableColumn id="1" name="Nr zadania" totalsRowLabel="SUMA" dataDxfId="15" totalsRowDxfId="14" dataCellStyle="Walutowy"/>
    <tableColumn id="8" name="Wartość zamówienia podstawowego netto" totalsRowFunction="sum" dataDxfId="13" totalsRowDxfId="12" dataCellStyle="Walutowy">
      <calculatedColumnFormula>VLOOKUP(Tabela13[[#This Row],[Nr zadania]],Formularz!$B:$T,12,0)</calculatedColumnFormula>
    </tableColumn>
    <tableColumn id="5" name="Wartość zamówienia podstawowego brutto" totalsRowFunction="sum" dataDxfId="11" totalsRowDxfId="10" dataCellStyle="Walutowy">
      <calculatedColumnFormula>VLOOKUP(Tabela13[[#This Row],[Nr zadania]],Formularz!$B:$T,13,0)</calculatedColumnFormula>
    </tableColumn>
    <tableColumn id="2" name="Opcja netto" totalsRowFunction="sum" dataDxfId="9" totalsRowDxfId="8" dataCellStyle="Walutowy">
      <calculatedColumnFormula>VLOOKUP(Tabela13[[#This Row],[Nr zadania]],Formularz!$B:$T,17,0)</calculatedColumnFormula>
    </tableColumn>
    <tableColumn id="3" name="Opcja brutto" totalsRowFunction="sum" dataDxfId="7" totalsRowDxfId="6" dataCellStyle="Walutowy">
      <calculatedColumnFormula>VLOOKUP(Tabela13[[#This Row],[Nr zadania]],Formularz!$B:$T,18,0)</calculatedColumnFormula>
    </tableColumn>
    <tableColumn id="7" name="Euro netto (4,6371 zł)" totalsRowFunction="sum" dataDxfId="5" totalsRowDxfId="4" dataCellStyle="Procentowy">
      <calculatedColumnFormula>Tabela13[[#This Row],[Wartość zamówienia podstawowego netto]]/4.6371</calculatedColumnFormula>
    </tableColumn>
    <tableColumn id="6" name="Wartość na realizację netto" totalsRowFunction="custom" dataDxfId="3" totalsRowDxfId="2" dataCellStyle="Walutowy">
      <calculatedColumnFormula>Tabela13[[#This Row],[Wartość na realizację brutto]]/1.08</calculatedColumnFormula>
      <totalsRowFormula>SUM([Wartość na realizację netto])</totalsRowFormula>
    </tableColumn>
    <tableColumn id="4" name="Wartość na realizację brutto" totalsRowFunction="custom" dataDxfId="1" totalsRowDxfId="0" dataCellStyle="Walutowy">
      <calculatedColumnFormula>VLOOKUP(Tabela13[[#This Row],[Nr zadania]],Formularz!$B:$T,19,0)</calculatedColumnFormula>
      <totalsRowFormula>SUM([Wartość na realizację brutto])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tabColor rgb="FFFF0000"/>
    <pageSetUpPr fitToPage="1"/>
  </sheetPr>
  <dimension ref="A1:T23"/>
  <sheetViews>
    <sheetView showGridLines="0" tabSelected="1" zoomScale="90" zoomScaleNormal="90" zoomScaleSheetLayoutView="75" zoomScalePageLayoutView="90" workbookViewId="0">
      <selection activeCell="E31" sqref="E31"/>
    </sheetView>
  </sheetViews>
  <sheetFormatPr defaultColWidth="9.140625" defaultRowHeight="12.75"/>
  <cols>
    <col min="1" max="1" width="9.7109375" style="45" customWidth="1"/>
    <col min="2" max="2" width="20.28515625" style="46" customWidth="1"/>
    <col min="3" max="3" width="14.140625" style="45" customWidth="1"/>
    <col min="4" max="4" width="12.42578125" style="45" customWidth="1"/>
    <col min="5" max="5" width="12.140625" style="45" bestFit="1" customWidth="1"/>
    <col min="6" max="6" width="11.85546875" style="45" customWidth="1"/>
    <col min="7" max="7" width="4" style="45" customWidth="1"/>
    <col min="8" max="8" width="25.140625" style="57" customWidth="1"/>
    <col min="9" max="9" width="17.5703125" style="47" customWidth="1"/>
    <col min="10" max="10" width="14.85546875" style="54" customWidth="1"/>
    <col min="11" max="11" width="7.28515625" style="45" customWidth="1"/>
    <col min="12" max="12" width="16.5703125" style="54" customWidth="1"/>
    <col min="13" max="13" width="16.42578125" style="60" customWidth="1"/>
    <col min="14" max="14" width="17.140625" style="60" customWidth="1"/>
    <col min="15" max="15" width="15.7109375" style="54" customWidth="1"/>
    <col min="16" max="16" width="13.85546875" style="49" customWidth="1"/>
    <col min="17" max="17" width="14.140625" style="49" customWidth="1"/>
    <col min="18" max="18" width="16.140625" style="69" customWidth="1"/>
    <col min="19" max="19" width="16.7109375" style="69" customWidth="1"/>
    <col min="20" max="20" width="16.5703125" style="48" customWidth="1"/>
  </cols>
  <sheetData>
    <row r="1" spans="1:20" s="123" customFormat="1">
      <c r="A1" s="46" t="s">
        <v>3300</v>
      </c>
      <c r="B1" s="46"/>
      <c r="C1" s="46"/>
      <c r="D1" s="46"/>
      <c r="E1" s="46"/>
      <c r="F1" s="46"/>
      <c r="G1" s="46"/>
      <c r="H1" s="120"/>
      <c r="I1" s="120" t="s">
        <v>3301</v>
      </c>
      <c r="J1" s="119"/>
      <c r="K1" s="46"/>
      <c r="L1" s="119"/>
      <c r="M1" s="121"/>
      <c r="N1" s="121"/>
      <c r="O1" s="119"/>
      <c r="P1" s="49"/>
      <c r="Q1" s="49" t="s">
        <v>3302</v>
      </c>
      <c r="R1" s="69"/>
      <c r="S1" s="69"/>
      <c r="T1" s="122"/>
    </row>
    <row r="3" spans="1:20" ht="51.75" thickBot="1">
      <c r="A3" s="94" t="s">
        <v>3280</v>
      </c>
      <c r="B3" s="95" t="s">
        <v>3281</v>
      </c>
      <c r="C3" s="95" t="s">
        <v>3282</v>
      </c>
      <c r="D3" s="94" t="s">
        <v>3283</v>
      </c>
      <c r="E3" s="94" t="s">
        <v>0</v>
      </c>
      <c r="F3" s="96" t="s">
        <v>3284</v>
      </c>
      <c r="G3" s="95" t="s">
        <v>3285</v>
      </c>
      <c r="H3" s="97" t="s">
        <v>3286</v>
      </c>
      <c r="I3" s="98" t="s">
        <v>3287</v>
      </c>
      <c r="J3" s="99" t="s">
        <v>3288</v>
      </c>
      <c r="K3" s="100" t="s">
        <v>3289</v>
      </c>
      <c r="L3" s="99" t="s">
        <v>3290</v>
      </c>
      <c r="M3" s="99" t="s">
        <v>3291</v>
      </c>
      <c r="N3" s="101" t="s">
        <v>3292</v>
      </c>
      <c r="O3" s="102" t="s">
        <v>217</v>
      </c>
      <c r="P3" s="103" t="s">
        <v>3293</v>
      </c>
      <c r="Q3" s="103" t="s">
        <v>3294</v>
      </c>
      <c r="R3" s="104" t="s">
        <v>3046</v>
      </c>
      <c r="S3" s="104" t="s">
        <v>3048</v>
      </c>
      <c r="T3" s="106"/>
    </row>
    <row r="4" spans="1:20">
      <c r="A4" s="50" t="s">
        <v>58</v>
      </c>
      <c r="B4" s="32"/>
      <c r="C4" s="33" t="s">
        <v>3163</v>
      </c>
      <c r="D4" s="33"/>
      <c r="E4" s="34"/>
      <c r="F4" s="34"/>
      <c r="G4" s="33"/>
      <c r="H4" s="55"/>
      <c r="I4" s="35"/>
      <c r="J4" s="51"/>
      <c r="K4" s="33"/>
      <c r="L4" s="51"/>
      <c r="M4" s="59"/>
      <c r="N4" s="59"/>
      <c r="O4" s="52"/>
      <c r="P4" s="36"/>
      <c r="Q4" s="36"/>
      <c r="R4" s="65"/>
      <c r="S4" s="109"/>
      <c r="T4" s="107"/>
    </row>
    <row r="5" spans="1:20" ht="25.5">
      <c r="A5" s="6">
        <v>1</v>
      </c>
      <c r="B5" s="10" t="s">
        <v>3163</v>
      </c>
      <c r="C5" s="15" t="s">
        <v>3274</v>
      </c>
      <c r="D5" s="6" t="s">
        <v>3275</v>
      </c>
      <c r="E5" s="7" t="s">
        <v>73</v>
      </c>
      <c r="F5" s="8">
        <v>24</v>
      </c>
      <c r="G5" s="31" t="s">
        <v>4</v>
      </c>
      <c r="H5" s="58"/>
      <c r="I5" s="4"/>
      <c r="J5" s="24"/>
      <c r="K5" s="5">
        <v>0.08</v>
      </c>
      <c r="L5" s="24">
        <f>J5*(1+K5)</f>
        <v>0</v>
      </c>
      <c r="M5" s="53">
        <f t="shared" ref="M5:M7" si="0">F5*J5</f>
        <v>0</v>
      </c>
      <c r="N5" s="24">
        <f t="shared" ref="N5:N7" si="1">M5*(1+K5)</f>
        <v>0</v>
      </c>
      <c r="O5" s="14">
        <v>21541.93</v>
      </c>
      <c r="P5" s="37" t="s">
        <v>125</v>
      </c>
      <c r="Q5" s="38">
        <v>12</v>
      </c>
      <c r="R5" s="66">
        <f t="shared" ref="R5:R7" si="2">Q5*J5</f>
        <v>0</v>
      </c>
      <c r="S5" s="67">
        <f t="shared" ref="S5:S7" si="3">R5*(1+K5)</f>
        <v>0</v>
      </c>
      <c r="T5" s="108"/>
    </row>
    <row r="6" spans="1:20" ht="25.5">
      <c r="A6" s="6">
        <v>2</v>
      </c>
      <c r="B6" s="10" t="s">
        <v>3163</v>
      </c>
      <c r="C6" s="15" t="s">
        <v>3274</v>
      </c>
      <c r="D6" s="6" t="s">
        <v>3276</v>
      </c>
      <c r="E6" s="7" t="s">
        <v>73</v>
      </c>
      <c r="F6" s="8">
        <v>24</v>
      </c>
      <c r="G6" s="31" t="s">
        <v>4</v>
      </c>
      <c r="H6" s="58"/>
      <c r="I6" s="4"/>
      <c r="J6" s="24"/>
      <c r="K6" s="5">
        <v>0.08</v>
      </c>
      <c r="L6" s="24">
        <f t="shared" ref="L6:L7" si="4">J6*(1+K6)</f>
        <v>0</v>
      </c>
      <c r="M6" s="53">
        <f t="shared" si="0"/>
        <v>0</v>
      </c>
      <c r="N6" s="24">
        <f t="shared" si="1"/>
        <v>0</v>
      </c>
      <c r="O6" s="14">
        <v>21541.93</v>
      </c>
      <c r="P6" s="37" t="s">
        <v>125</v>
      </c>
      <c r="Q6" s="38">
        <v>12</v>
      </c>
      <c r="R6" s="66">
        <f t="shared" si="2"/>
        <v>0</v>
      </c>
      <c r="S6" s="67">
        <f t="shared" si="3"/>
        <v>0</v>
      </c>
      <c r="T6" s="108"/>
    </row>
    <row r="7" spans="1:20" ht="25.5">
      <c r="A7" s="6">
        <v>3</v>
      </c>
      <c r="B7" s="10" t="s">
        <v>3163</v>
      </c>
      <c r="C7" s="15" t="s">
        <v>3274</v>
      </c>
      <c r="D7" s="6" t="s">
        <v>3277</v>
      </c>
      <c r="E7" s="7" t="s">
        <v>73</v>
      </c>
      <c r="F7" s="8">
        <v>48</v>
      </c>
      <c r="G7" s="31" t="s">
        <v>4</v>
      </c>
      <c r="H7" s="58"/>
      <c r="I7" s="4"/>
      <c r="J7" s="24"/>
      <c r="K7" s="5">
        <v>0.08</v>
      </c>
      <c r="L7" s="24">
        <f t="shared" si="4"/>
        <v>0</v>
      </c>
      <c r="M7" s="53">
        <f t="shared" si="0"/>
        <v>0</v>
      </c>
      <c r="N7" s="24">
        <f t="shared" si="1"/>
        <v>0</v>
      </c>
      <c r="O7" s="14">
        <v>21541.93</v>
      </c>
      <c r="P7" s="37" t="s">
        <v>125</v>
      </c>
      <c r="Q7" s="38">
        <v>24</v>
      </c>
      <c r="R7" s="66">
        <f t="shared" si="2"/>
        <v>0</v>
      </c>
      <c r="S7" s="67">
        <f t="shared" si="3"/>
        <v>0</v>
      </c>
      <c r="T7" s="108"/>
    </row>
    <row r="8" spans="1:20" ht="13.5" thickBot="1">
      <c r="A8" s="39"/>
      <c r="B8" s="44" t="s">
        <v>58</v>
      </c>
      <c r="C8" s="40" t="s">
        <v>12</v>
      </c>
      <c r="D8" s="41"/>
      <c r="E8" s="41"/>
      <c r="F8" s="41"/>
      <c r="G8" s="41"/>
      <c r="H8" s="56"/>
      <c r="I8" s="42"/>
      <c r="J8" s="30"/>
      <c r="K8" s="41"/>
      <c r="L8" s="30"/>
      <c r="M8" s="61">
        <f>SUM(M5:M7)</f>
        <v>0</v>
      </c>
      <c r="N8" s="62">
        <f>SUM(N5:N7)</f>
        <v>0</v>
      </c>
      <c r="O8" s="25"/>
      <c r="P8" s="43"/>
      <c r="Q8" s="43"/>
      <c r="R8" s="68">
        <f>SUM(R5:R7)</f>
        <v>0</v>
      </c>
      <c r="S8" s="110">
        <f>SUM(S5:S7)</f>
        <v>0</v>
      </c>
      <c r="T8" s="105"/>
    </row>
    <row r="9" spans="1:20">
      <c r="A9" s="83"/>
      <c r="B9" s="84"/>
      <c r="C9" s="85"/>
      <c r="D9" s="86"/>
      <c r="E9" s="86"/>
      <c r="F9" s="86"/>
      <c r="G9" s="86"/>
      <c r="H9" s="87"/>
      <c r="I9" s="88"/>
      <c r="J9" s="89"/>
      <c r="K9" s="86"/>
      <c r="L9" s="89"/>
      <c r="M9" s="90"/>
      <c r="N9" s="91"/>
      <c r="O9" s="82"/>
      <c r="P9" s="92"/>
      <c r="Q9" s="92"/>
      <c r="R9" s="93"/>
      <c r="S9" s="111"/>
      <c r="T9" s="105"/>
    </row>
    <row r="10" spans="1:20">
      <c r="A10" s="83"/>
      <c r="B10" s="84"/>
      <c r="C10" s="85"/>
      <c r="D10" s="86"/>
      <c r="E10" s="86"/>
      <c r="F10" s="86"/>
      <c r="G10" s="86"/>
      <c r="H10" s="87"/>
      <c r="I10" s="88"/>
      <c r="J10" s="89"/>
      <c r="K10" s="86"/>
      <c r="L10" s="89"/>
      <c r="M10" s="90"/>
      <c r="N10" s="91"/>
      <c r="O10" s="82"/>
      <c r="P10" s="92"/>
      <c r="Q10" s="92"/>
      <c r="R10" s="93"/>
      <c r="S10" s="111"/>
      <c r="T10" s="105"/>
    </row>
    <row r="11" spans="1:20" ht="13.5" thickBot="1">
      <c r="A11" s="83"/>
      <c r="B11" s="84"/>
      <c r="C11" s="85"/>
      <c r="D11" s="86"/>
      <c r="E11" s="86"/>
      <c r="F11" s="86"/>
      <c r="G11" s="86"/>
      <c r="H11" s="87"/>
      <c r="I11" s="88"/>
      <c r="J11" s="89"/>
      <c r="K11" s="86"/>
      <c r="L11" s="89"/>
      <c r="M11" s="90"/>
      <c r="N11" s="91"/>
      <c r="O11" s="82"/>
      <c r="P11" s="92"/>
      <c r="Q11" s="92"/>
      <c r="R11" s="93"/>
      <c r="S11" s="111"/>
      <c r="T11" s="105"/>
    </row>
    <row r="12" spans="1:20">
      <c r="A12" s="50" t="s">
        <v>59</v>
      </c>
      <c r="B12" s="32"/>
      <c r="C12" s="33" t="s">
        <v>1233</v>
      </c>
      <c r="D12" s="33"/>
      <c r="E12" s="33"/>
      <c r="F12" s="33"/>
      <c r="G12" s="33"/>
      <c r="H12" s="34"/>
      <c r="I12" s="35"/>
      <c r="J12" s="51"/>
      <c r="K12" s="33"/>
      <c r="L12" s="51"/>
      <c r="M12" s="51"/>
      <c r="N12" s="51"/>
      <c r="O12" s="51"/>
      <c r="P12" s="36"/>
      <c r="Q12" s="36"/>
      <c r="R12" s="65"/>
      <c r="S12" s="109"/>
      <c r="T12" s="107"/>
    </row>
    <row r="13" spans="1:20" ht="90.75" customHeight="1">
      <c r="A13" s="6">
        <v>1</v>
      </c>
      <c r="B13" s="10" t="s">
        <v>1233</v>
      </c>
      <c r="C13" s="15" t="s">
        <v>3278</v>
      </c>
      <c r="D13" s="6" t="s">
        <v>3279</v>
      </c>
      <c r="E13" s="7" t="s">
        <v>3156</v>
      </c>
      <c r="F13" s="8">
        <v>36</v>
      </c>
      <c r="G13" s="31" t="s">
        <v>4</v>
      </c>
      <c r="H13" s="58"/>
      <c r="I13" s="4"/>
      <c r="J13" s="24"/>
      <c r="K13" s="5">
        <v>0.08</v>
      </c>
      <c r="L13" s="24">
        <f>J13*(1+K13)</f>
        <v>0</v>
      </c>
      <c r="M13" s="53">
        <f>F13*J13</f>
        <v>0</v>
      </c>
      <c r="N13" s="24">
        <f>M13*(1+K13)</f>
        <v>0</v>
      </c>
      <c r="O13" s="14">
        <v>1428.72</v>
      </c>
      <c r="P13" s="77" t="s">
        <v>1237</v>
      </c>
      <c r="Q13" s="38">
        <v>18</v>
      </c>
      <c r="R13" s="66">
        <f>Q13*J13</f>
        <v>0</v>
      </c>
      <c r="S13" s="67">
        <f>R13*(1+K13)</f>
        <v>0</v>
      </c>
      <c r="T13" s="108"/>
    </row>
    <row r="14" spans="1:20" ht="13.5" thickBot="1">
      <c r="A14" s="39"/>
      <c r="B14" s="44" t="s">
        <v>59</v>
      </c>
      <c r="C14" s="40" t="s">
        <v>12</v>
      </c>
      <c r="D14" s="41"/>
      <c r="E14" s="41"/>
      <c r="F14" s="41"/>
      <c r="G14" s="41"/>
      <c r="H14" s="56"/>
      <c r="I14" s="42"/>
      <c r="J14" s="30"/>
      <c r="K14" s="41"/>
      <c r="L14" s="30"/>
      <c r="M14" s="63">
        <f>SUM(M13)</f>
        <v>0</v>
      </c>
      <c r="N14" s="64">
        <f>SUM(N13)</f>
        <v>0</v>
      </c>
      <c r="O14" s="25"/>
      <c r="P14" s="43"/>
      <c r="Q14" s="43"/>
      <c r="R14" s="68">
        <f>SUM(R13)</f>
        <v>0</v>
      </c>
      <c r="S14" s="110">
        <f>SUM(S13)</f>
        <v>0</v>
      </c>
      <c r="T14" s="105"/>
    </row>
    <row r="16" spans="1:20" ht="13.5" thickBot="1"/>
    <row r="17" spans="1:19">
      <c r="A17" s="50" t="s">
        <v>3299</v>
      </c>
      <c r="B17" s="32"/>
      <c r="C17" s="33" t="s">
        <v>76</v>
      </c>
      <c r="D17" s="33"/>
      <c r="E17" s="33"/>
      <c r="F17" s="33"/>
      <c r="G17" s="33"/>
      <c r="H17" s="34" t="s">
        <v>3295</v>
      </c>
      <c r="I17" s="35"/>
      <c r="J17" s="51"/>
      <c r="K17" s="33"/>
      <c r="L17" s="51"/>
      <c r="M17" s="51"/>
      <c r="N17" s="51"/>
      <c r="O17" s="51"/>
      <c r="P17" s="36"/>
      <c r="Q17" s="36"/>
      <c r="R17" s="65"/>
      <c r="S17" s="109"/>
    </row>
    <row r="18" spans="1:19" ht="25.5">
      <c r="A18" s="6">
        <v>1</v>
      </c>
      <c r="B18" s="10" t="s">
        <v>76</v>
      </c>
      <c r="C18" s="15" t="s">
        <v>3274</v>
      </c>
      <c r="D18" s="6" t="s">
        <v>3275</v>
      </c>
      <c r="E18" s="7" t="s">
        <v>55</v>
      </c>
      <c r="F18" s="112">
        <v>100</v>
      </c>
      <c r="G18" s="31" t="s">
        <v>4</v>
      </c>
      <c r="H18" s="58"/>
      <c r="I18" s="113"/>
      <c r="J18" s="24"/>
      <c r="K18" s="114">
        <v>0.08</v>
      </c>
      <c r="L18" s="24">
        <f t="shared" ref="L18:L22" si="5">J18*(1+K18)</f>
        <v>0</v>
      </c>
      <c r="M18" s="53">
        <f t="shared" ref="M18:M22" si="6">F18*J18</f>
        <v>0</v>
      </c>
      <c r="N18" s="24">
        <f t="shared" ref="N18:N22" si="7">M18*(1+K18)</f>
        <v>0</v>
      </c>
      <c r="O18" s="14">
        <v>1252.1600000000001</v>
      </c>
      <c r="P18" s="37" t="s">
        <v>79</v>
      </c>
      <c r="Q18" s="38">
        <v>50</v>
      </c>
      <c r="R18" s="66">
        <f t="shared" ref="R18:R22" si="8">Q18*J18</f>
        <v>0</v>
      </c>
      <c r="S18" s="67">
        <f t="shared" ref="S18:S22" si="9">R18*(1+K18)</f>
        <v>0</v>
      </c>
    </row>
    <row r="19" spans="1:19" ht="25.5">
      <c r="A19" s="6">
        <v>2</v>
      </c>
      <c r="B19" s="10" t="s">
        <v>76</v>
      </c>
      <c r="C19" s="15" t="s">
        <v>3274</v>
      </c>
      <c r="D19" s="6" t="s">
        <v>3276</v>
      </c>
      <c r="E19" s="7" t="s">
        <v>55</v>
      </c>
      <c r="F19" s="112">
        <v>3</v>
      </c>
      <c r="G19" s="31" t="s">
        <v>4</v>
      </c>
      <c r="H19" s="58"/>
      <c r="I19" s="115"/>
      <c r="J19" s="24"/>
      <c r="K19" s="114">
        <v>0.08</v>
      </c>
      <c r="L19" s="24">
        <f t="shared" si="5"/>
        <v>0</v>
      </c>
      <c r="M19" s="53">
        <f t="shared" si="6"/>
        <v>0</v>
      </c>
      <c r="N19" s="24">
        <f t="shared" si="7"/>
        <v>0</v>
      </c>
      <c r="O19" s="14">
        <v>1878.25</v>
      </c>
      <c r="P19" s="37" t="s">
        <v>79</v>
      </c>
      <c r="Q19" s="38">
        <v>1</v>
      </c>
      <c r="R19" s="66">
        <f t="shared" si="8"/>
        <v>0</v>
      </c>
      <c r="S19" s="67">
        <f t="shared" si="9"/>
        <v>0</v>
      </c>
    </row>
    <row r="20" spans="1:19" ht="25.5">
      <c r="A20" s="6">
        <v>3</v>
      </c>
      <c r="B20" s="10" t="s">
        <v>76</v>
      </c>
      <c r="C20" s="15" t="s">
        <v>3274</v>
      </c>
      <c r="D20" s="6" t="s">
        <v>3296</v>
      </c>
      <c r="E20" s="7" t="s">
        <v>55</v>
      </c>
      <c r="F20" s="112">
        <v>4</v>
      </c>
      <c r="G20" s="31" t="s">
        <v>4</v>
      </c>
      <c r="H20" s="58"/>
      <c r="I20" s="115"/>
      <c r="J20" s="24"/>
      <c r="K20" s="114">
        <v>0.08</v>
      </c>
      <c r="L20" s="24">
        <f t="shared" si="5"/>
        <v>0</v>
      </c>
      <c r="M20" s="53">
        <f t="shared" si="6"/>
        <v>0</v>
      </c>
      <c r="N20" s="24">
        <f t="shared" si="7"/>
        <v>0</v>
      </c>
      <c r="O20" s="14">
        <v>250.43</v>
      </c>
      <c r="P20" s="37" t="s">
        <v>79</v>
      </c>
      <c r="Q20" s="38">
        <v>2</v>
      </c>
      <c r="R20" s="66">
        <f t="shared" si="8"/>
        <v>0</v>
      </c>
      <c r="S20" s="67">
        <f t="shared" si="9"/>
        <v>0</v>
      </c>
    </row>
    <row r="21" spans="1:19" ht="25.5">
      <c r="A21" s="6">
        <v>4</v>
      </c>
      <c r="B21" s="10" t="s">
        <v>76</v>
      </c>
      <c r="C21" s="15" t="s">
        <v>3274</v>
      </c>
      <c r="D21" s="6" t="s">
        <v>3297</v>
      </c>
      <c r="E21" s="7" t="s">
        <v>55</v>
      </c>
      <c r="F21" s="112">
        <v>10</v>
      </c>
      <c r="G21" s="31" t="s">
        <v>4</v>
      </c>
      <c r="H21" s="58"/>
      <c r="I21" s="115"/>
      <c r="J21" s="24"/>
      <c r="K21" s="114">
        <v>0.08</v>
      </c>
      <c r="L21" s="24">
        <f t="shared" si="5"/>
        <v>0</v>
      </c>
      <c r="M21" s="53">
        <f t="shared" si="6"/>
        <v>0</v>
      </c>
      <c r="N21" s="24">
        <f t="shared" si="7"/>
        <v>0</v>
      </c>
      <c r="O21" s="14">
        <v>626.08000000000004</v>
      </c>
      <c r="P21" s="37" t="s">
        <v>79</v>
      </c>
      <c r="Q21" s="38">
        <v>5</v>
      </c>
      <c r="R21" s="66">
        <f t="shared" si="8"/>
        <v>0</v>
      </c>
      <c r="S21" s="67">
        <f t="shared" si="9"/>
        <v>0</v>
      </c>
    </row>
    <row r="22" spans="1:19" ht="25.5">
      <c r="A22" s="6">
        <v>5</v>
      </c>
      <c r="B22" s="10" t="s">
        <v>76</v>
      </c>
      <c r="C22" s="15" t="s">
        <v>3274</v>
      </c>
      <c r="D22" s="6" t="s">
        <v>3298</v>
      </c>
      <c r="E22" s="7" t="s">
        <v>55</v>
      </c>
      <c r="F22" s="112">
        <v>100</v>
      </c>
      <c r="G22" s="31" t="s">
        <v>4</v>
      </c>
      <c r="H22" s="58"/>
      <c r="I22" s="115"/>
      <c r="J22" s="24"/>
      <c r="K22" s="114">
        <v>0.08</v>
      </c>
      <c r="L22" s="24">
        <f t="shared" si="5"/>
        <v>0</v>
      </c>
      <c r="M22" s="53">
        <f t="shared" si="6"/>
        <v>0</v>
      </c>
      <c r="N22" s="24">
        <f t="shared" si="7"/>
        <v>0</v>
      </c>
      <c r="O22" s="14">
        <v>876.5</v>
      </c>
      <c r="P22" s="37" t="s">
        <v>79</v>
      </c>
      <c r="Q22" s="38">
        <v>50</v>
      </c>
      <c r="R22" s="66">
        <f t="shared" si="8"/>
        <v>0</v>
      </c>
      <c r="S22" s="67">
        <f t="shared" si="9"/>
        <v>0</v>
      </c>
    </row>
    <row r="23" spans="1:19" ht="13.5" thickBot="1">
      <c r="A23" s="39"/>
      <c r="B23" s="44" t="s">
        <v>3299</v>
      </c>
      <c r="C23" s="40" t="s">
        <v>12</v>
      </c>
      <c r="D23" s="41"/>
      <c r="E23" s="41"/>
      <c r="F23" s="41"/>
      <c r="G23" s="41"/>
      <c r="H23" s="56"/>
      <c r="I23" s="42"/>
      <c r="J23" s="30"/>
      <c r="K23" s="41"/>
      <c r="L23" s="30"/>
      <c r="M23" s="63">
        <f>SUM(M18:M22)</f>
        <v>0</v>
      </c>
      <c r="N23" s="63">
        <f>SUM(N18:N22)</f>
        <v>0</v>
      </c>
      <c r="O23" s="116"/>
      <c r="P23" s="43"/>
      <c r="Q23" s="43"/>
      <c r="R23" s="117">
        <f>SUM(R18:R22)</f>
        <v>0</v>
      </c>
      <c r="S23" s="118">
        <f>SUM(S18:S22)</f>
        <v>0</v>
      </c>
    </row>
  </sheetData>
  <phoneticPr fontId="18" type="noConversion"/>
  <conditionalFormatting sqref="I2:I1048576">
    <cfRule type="duplicateValues" dxfId="39" priority="584"/>
  </conditionalFormatting>
  <conditionalFormatting sqref="I3">
    <cfRule type="duplicateValues" dxfId="38" priority="2"/>
  </conditionalFormatting>
  <conditionalFormatting sqref="I17:I23">
    <cfRule type="duplicateValues" dxfId="37" priority="1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49" firstPageNumber="0" fitToHeight="0" orientation="landscape" blackAndWhite="1" r:id="rId1"/>
  <headerFooter alignWithMargins="0">
    <oddHeader>&amp;C&amp;12SZPITALNE PROGRAMY LEKOWE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6">
    <tabColor rgb="FFFF0000"/>
    <pageSetUpPr fitToPage="1"/>
  </sheetPr>
  <dimension ref="A1:R735"/>
  <sheetViews>
    <sheetView zoomScale="110" zoomScaleNormal="110" workbookViewId="0">
      <selection activeCell="E750" sqref="E750"/>
    </sheetView>
  </sheetViews>
  <sheetFormatPr defaultRowHeight="12.75"/>
  <cols>
    <col min="1" max="2" width="15.7109375" style="12" customWidth="1"/>
    <col min="3" max="3" width="20.42578125" style="12" customWidth="1"/>
    <col min="4" max="4" width="17.85546875" style="12" customWidth="1"/>
    <col min="5" max="5" width="26.28515625" style="12" customWidth="1"/>
    <col min="6" max="6" width="15" style="12" customWidth="1"/>
    <col min="7" max="7" width="13.42578125" style="12" customWidth="1"/>
    <col min="8" max="9" width="15.7109375" style="12" customWidth="1"/>
    <col min="10" max="10" width="17" style="12" customWidth="1"/>
    <col min="11" max="11" width="16.85546875" style="12" customWidth="1"/>
    <col min="12" max="12" width="13.28515625" style="12" customWidth="1"/>
    <col min="13" max="13" width="19.42578125" style="12" customWidth="1"/>
    <col min="14" max="14" width="16" style="12" customWidth="1"/>
    <col min="15" max="15" width="13.140625" style="12" customWidth="1"/>
  </cols>
  <sheetData>
    <row r="1" spans="1:15">
      <c r="A1" s="23" t="s">
        <v>3053</v>
      </c>
      <c r="B1" s="18"/>
    </row>
    <row r="2" spans="1:15">
      <c r="A2" s="124" t="s">
        <v>206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6"/>
    </row>
    <row r="3" spans="1:15" ht="45">
      <c r="A3" s="16" t="s">
        <v>207</v>
      </c>
      <c r="B3" s="11" t="s">
        <v>208</v>
      </c>
      <c r="C3" s="11" t="s">
        <v>209</v>
      </c>
      <c r="D3" s="11" t="s">
        <v>0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1" t="s">
        <v>216</v>
      </c>
      <c r="L3" s="11" t="s">
        <v>217</v>
      </c>
      <c r="M3" s="11" t="s">
        <v>218</v>
      </c>
      <c r="N3" s="11" t="s">
        <v>219</v>
      </c>
      <c r="O3" s="17" t="s">
        <v>220</v>
      </c>
    </row>
    <row r="4" spans="1:15" ht="22.5" hidden="1">
      <c r="A4" s="19" t="s">
        <v>221</v>
      </c>
      <c r="B4" s="20" t="s">
        <v>222</v>
      </c>
      <c r="C4" s="20" t="s">
        <v>223</v>
      </c>
      <c r="D4" s="20" t="s">
        <v>224</v>
      </c>
      <c r="E4" s="20" t="s">
        <v>225</v>
      </c>
      <c r="F4" s="20" t="s">
        <v>2754</v>
      </c>
      <c r="G4" s="20" t="s">
        <v>227</v>
      </c>
      <c r="H4" s="20" t="s">
        <v>228</v>
      </c>
      <c r="I4" s="26">
        <v>9138</v>
      </c>
      <c r="J4" s="26">
        <v>9869.0400000000009</v>
      </c>
      <c r="K4" s="26">
        <v>10461.18</v>
      </c>
      <c r="L4" s="26">
        <v>10461.18</v>
      </c>
      <c r="M4" s="20" t="s">
        <v>229</v>
      </c>
      <c r="N4" s="20" t="s">
        <v>230</v>
      </c>
      <c r="O4" s="21" t="s">
        <v>231</v>
      </c>
    </row>
    <row r="5" spans="1:15" ht="22.5" hidden="1">
      <c r="A5" s="19" t="s">
        <v>232</v>
      </c>
      <c r="B5" s="20" t="s">
        <v>222</v>
      </c>
      <c r="C5" s="20" t="s">
        <v>233</v>
      </c>
      <c r="D5" s="20" t="s">
        <v>224</v>
      </c>
      <c r="E5" s="20" t="s">
        <v>234</v>
      </c>
      <c r="F5" s="20" t="s">
        <v>2754</v>
      </c>
      <c r="G5" s="20" t="s">
        <v>227</v>
      </c>
      <c r="H5" s="20" t="s">
        <v>228</v>
      </c>
      <c r="I5" s="26">
        <v>9138</v>
      </c>
      <c r="J5" s="26">
        <v>9869.0400000000009</v>
      </c>
      <c r="K5" s="26">
        <v>10461.18</v>
      </c>
      <c r="L5" s="26">
        <v>10461.18</v>
      </c>
      <c r="M5" s="20" t="s">
        <v>229</v>
      </c>
      <c r="N5" s="20" t="s">
        <v>230</v>
      </c>
      <c r="O5" s="21" t="s">
        <v>231</v>
      </c>
    </row>
    <row r="6" spans="1:15" hidden="1">
      <c r="A6" s="19" t="s">
        <v>235</v>
      </c>
      <c r="B6" s="20" t="s">
        <v>222</v>
      </c>
      <c r="C6" s="20" t="s">
        <v>236</v>
      </c>
      <c r="D6" s="20" t="s">
        <v>224</v>
      </c>
      <c r="E6" s="20" t="s">
        <v>237</v>
      </c>
      <c r="F6" s="20" t="s">
        <v>2754</v>
      </c>
      <c r="G6" s="20" t="s">
        <v>227</v>
      </c>
      <c r="H6" s="20" t="s">
        <v>228</v>
      </c>
      <c r="I6" s="26">
        <v>9138</v>
      </c>
      <c r="J6" s="26">
        <v>9869.0400000000009</v>
      </c>
      <c r="K6" s="26">
        <v>10461.18</v>
      </c>
      <c r="L6" s="26">
        <v>10461.18</v>
      </c>
      <c r="M6" s="20" t="s">
        <v>229</v>
      </c>
      <c r="N6" s="20" t="s">
        <v>230</v>
      </c>
      <c r="O6" s="21" t="s">
        <v>231</v>
      </c>
    </row>
    <row r="7" spans="1:15" hidden="1">
      <c r="A7" s="19" t="s">
        <v>238</v>
      </c>
      <c r="B7" s="20" t="s">
        <v>239</v>
      </c>
      <c r="C7" s="20" t="s">
        <v>240</v>
      </c>
      <c r="D7" s="20" t="s">
        <v>7</v>
      </c>
      <c r="E7" s="20" t="s">
        <v>241</v>
      </c>
      <c r="F7" s="20" t="s">
        <v>3054</v>
      </c>
      <c r="G7" s="20" t="s">
        <v>227</v>
      </c>
      <c r="H7" s="20" t="s">
        <v>243</v>
      </c>
      <c r="I7" s="26">
        <v>3511.15</v>
      </c>
      <c r="J7" s="26">
        <v>3792.04</v>
      </c>
      <c r="K7" s="26">
        <v>4019.57</v>
      </c>
      <c r="L7" s="26">
        <v>4019.57</v>
      </c>
      <c r="M7" s="20" t="s">
        <v>244</v>
      </c>
      <c r="N7" s="20" t="s">
        <v>230</v>
      </c>
      <c r="O7" s="21" t="s">
        <v>231</v>
      </c>
    </row>
    <row r="8" spans="1:15" hidden="1">
      <c r="A8" s="19" t="s">
        <v>245</v>
      </c>
      <c r="B8" s="20" t="s">
        <v>239</v>
      </c>
      <c r="C8" s="20" t="s">
        <v>246</v>
      </c>
      <c r="D8" s="20" t="s">
        <v>7</v>
      </c>
      <c r="E8" s="20" t="s">
        <v>247</v>
      </c>
      <c r="F8" s="20" t="s">
        <v>3054</v>
      </c>
      <c r="G8" s="20" t="s">
        <v>227</v>
      </c>
      <c r="H8" s="20" t="s">
        <v>243</v>
      </c>
      <c r="I8" s="26">
        <v>4564.5</v>
      </c>
      <c r="J8" s="26">
        <v>4929.66</v>
      </c>
      <c r="K8" s="26">
        <v>5225.4399999999996</v>
      </c>
      <c r="L8" s="26">
        <v>5225.4399999999996</v>
      </c>
      <c r="M8" s="20" t="s">
        <v>244</v>
      </c>
      <c r="N8" s="20" t="s">
        <v>230</v>
      </c>
      <c r="O8" s="21" t="s">
        <v>231</v>
      </c>
    </row>
    <row r="9" spans="1:15" hidden="1">
      <c r="A9" s="19" t="s">
        <v>248</v>
      </c>
      <c r="B9" s="20" t="s">
        <v>239</v>
      </c>
      <c r="C9" s="20" t="s">
        <v>249</v>
      </c>
      <c r="D9" s="20" t="s">
        <v>7</v>
      </c>
      <c r="E9" s="20" t="s">
        <v>250</v>
      </c>
      <c r="F9" s="20" t="s">
        <v>3054</v>
      </c>
      <c r="G9" s="20" t="s">
        <v>227</v>
      </c>
      <c r="H9" s="20" t="s">
        <v>243</v>
      </c>
      <c r="I9" s="26">
        <v>3511.15</v>
      </c>
      <c r="J9" s="26">
        <v>3792.04</v>
      </c>
      <c r="K9" s="26">
        <v>4019.57</v>
      </c>
      <c r="L9" s="26">
        <v>2009.79</v>
      </c>
      <c r="M9" s="20" t="s">
        <v>244</v>
      </c>
      <c r="N9" s="20" t="s">
        <v>230</v>
      </c>
      <c r="O9" s="21" t="s">
        <v>231</v>
      </c>
    </row>
    <row r="10" spans="1:15" ht="45" hidden="1">
      <c r="A10" s="19" t="s">
        <v>1</v>
      </c>
      <c r="B10" s="20" t="s">
        <v>158</v>
      </c>
      <c r="C10" s="20" t="s">
        <v>255</v>
      </c>
      <c r="D10" s="20" t="s">
        <v>130</v>
      </c>
      <c r="E10" s="20" t="s">
        <v>256</v>
      </c>
      <c r="F10" s="20" t="s">
        <v>2754</v>
      </c>
      <c r="G10" s="20" t="s">
        <v>227</v>
      </c>
      <c r="H10" s="20" t="s">
        <v>252</v>
      </c>
      <c r="I10" s="26">
        <v>23000</v>
      </c>
      <c r="J10" s="26">
        <v>24840</v>
      </c>
      <c r="K10" s="26">
        <v>26330.400000000001</v>
      </c>
      <c r="L10" s="26">
        <v>26330.400000000001</v>
      </c>
      <c r="M10" s="20" t="s">
        <v>253</v>
      </c>
      <c r="N10" s="20" t="s">
        <v>230</v>
      </c>
      <c r="O10" s="21" t="s">
        <v>231</v>
      </c>
    </row>
    <row r="11" spans="1:15" ht="33.75" hidden="1">
      <c r="A11" s="19" t="s">
        <v>254</v>
      </c>
      <c r="B11" s="20" t="s">
        <v>258</v>
      </c>
      <c r="C11" s="20" t="s">
        <v>3055</v>
      </c>
      <c r="D11" s="20" t="s">
        <v>130</v>
      </c>
      <c r="E11" s="20" t="s">
        <v>3056</v>
      </c>
      <c r="F11" s="20" t="s">
        <v>3054</v>
      </c>
      <c r="G11" s="20" t="s">
        <v>227</v>
      </c>
      <c r="H11" s="20" t="s">
        <v>260</v>
      </c>
      <c r="I11" s="26">
        <v>11000</v>
      </c>
      <c r="J11" s="26">
        <v>11880</v>
      </c>
      <c r="K11" s="26">
        <v>12592.8</v>
      </c>
      <c r="L11" s="26">
        <v>12592.8</v>
      </c>
      <c r="M11" s="20" t="s">
        <v>261</v>
      </c>
      <c r="N11" s="20" t="s">
        <v>230</v>
      </c>
      <c r="O11" s="21" t="s">
        <v>231</v>
      </c>
    </row>
    <row r="12" spans="1:15" ht="33.75" hidden="1">
      <c r="A12" s="19" t="s">
        <v>257</v>
      </c>
      <c r="B12" s="20" t="s">
        <v>258</v>
      </c>
      <c r="C12" s="20" t="s">
        <v>262</v>
      </c>
      <c r="D12" s="20" t="s">
        <v>130</v>
      </c>
      <c r="E12" s="20" t="s">
        <v>263</v>
      </c>
      <c r="F12" s="20" t="s">
        <v>242</v>
      </c>
      <c r="G12" s="20" t="s">
        <v>227</v>
      </c>
      <c r="H12" s="20" t="s">
        <v>260</v>
      </c>
      <c r="I12" s="26">
        <v>12250</v>
      </c>
      <c r="J12" s="26">
        <v>13230</v>
      </c>
      <c r="K12" s="26">
        <v>14023.8</v>
      </c>
      <c r="L12" s="26">
        <v>14023.8</v>
      </c>
      <c r="M12" s="20" t="s">
        <v>261</v>
      </c>
      <c r="N12" s="20" t="s">
        <v>230</v>
      </c>
      <c r="O12" s="21" t="s">
        <v>231</v>
      </c>
    </row>
    <row r="13" spans="1:15" ht="22.5" hidden="1">
      <c r="A13" s="19" t="s">
        <v>2</v>
      </c>
      <c r="B13" s="20" t="s">
        <v>145</v>
      </c>
      <c r="C13" s="20" t="s">
        <v>265</v>
      </c>
      <c r="D13" s="20" t="s">
        <v>266</v>
      </c>
      <c r="E13" s="20" t="s">
        <v>267</v>
      </c>
      <c r="F13" s="20" t="s">
        <v>2429</v>
      </c>
      <c r="G13" s="20" t="s">
        <v>227</v>
      </c>
      <c r="H13" s="20" t="s">
        <v>268</v>
      </c>
      <c r="I13" s="26">
        <v>418.57</v>
      </c>
      <c r="J13" s="26">
        <v>452.06</v>
      </c>
      <c r="K13" s="26">
        <v>479.17</v>
      </c>
      <c r="L13" s="26">
        <v>274.75</v>
      </c>
      <c r="M13" s="20" t="s">
        <v>966</v>
      </c>
      <c r="N13" s="20" t="s">
        <v>230</v>
      </c>
      <c r="O13" s="21" t="s">
        <v>231</v>
      </c>
    </row>
    <row r="14" spans="1:15" ht="22.5" hidden="1">
      <c r="A14" s="19" t="s">
        <v>264</v>
      </c>
      <c r="B14" s="20" t="s">
        <v>145</v>
      </c>
      <c r="C14" s="20" t="s">
        <v>271</v>
      </c>
      <c r="D14" s="20" t="s">
        <v>272</v>
      </c>
      <c r="E14" s="20" t="s">
        <v>273</v>
      </c>
      <c r="F14" s="20" t="s">
        <v>2755</v>
      </c>
      <c r="G14" s="20" t="s">
        <v>2756</v>
      </c>
      <c r="H14" s="20" t="s">
        <v>268</v>
      </c>
      <c r="I14" s="26">
        <v>1674.28</v>
      </c>
      <c r="J14" s="26">
        <v>1808.22</v>
      </c>
      <c r="K14" s="26">
        <v>1916.72</v>
      </c>
      <c r="L14" s="26">
        <v>1099.01</v>
      </c>
      <c r="M14" s="20" t="s">
        <v>2757</v>
      </c>
      <c r="N14" s="20" t="s">
        <v>230</v>
      </c>
      <c r="O14" s="21" t="s">
        <v>231</v>
      </c>
    </row>
    <row r="15" spans="1:15" ht="22.5" hidden="1">
      <c r="A15" s="19" t="s">
        <v>270</v>
      </c>
      <c r="B15" s="20" t="s">
        <v>145</v>
      </c>
      <c r="C15" s="20" t="s">
        <v>3057</v>
      </c>
      <c r="D15" s="20" t="s">
        <v>2870</v>
      </c>
      <c r="E15" s="20" t="s">
        <v>3058</v>
      </c>
      <c r="F15" s="20" t="s">
        <v>3054</v>
      </c>
      <c r="G15" s="20" t="s">
        <v>2420</v>
      </c>
      <c r="H15" s="20" t="s">
        <v>268</v>
      </c>
      <c r="I15" s="26">
        <v>480</v>
      </c>
      <c r="J15" s="26">
        <v>518.4</v>
      </c>
      <c r="K15" s="26">
        <v>549.5</v>
      </c>
      <c r="L15" s="26">
        <v>549.5</v>
      </c>
      <c r="M15" s="20" t="s">
        <v>3059</v>
      </c>
      <c r="N15" s="20" t="s">
        <v>230</v>
      </c>
      <c r="O15" s="21" t="s">
        <v>231</v>
      </c>
    </row>
    <row r="16" spans="1:15" ht="33.75" hidden="1">
      <c r="A16" s="19" t="s">
        <v>290</v>
      </c>
      <c r="B16" s="20" t="s">
        <v>145</v>
      </c>
      <c r="C16" s="20" t="s">
        <v>275</v>
      </c>
      <c r="D16" s="20" t="s">
        <v>276</v>
      </c>
      <c r="E16" s="20" t="s">
        <v>277</v>
      </c>
      <c r="F16" s="20" t="s">
        <v>2758</v>
      </c>
      <c r="G16" s="20" t="s">
        <v>227</v>
      </c>
      <c r="H16" s="20" t="s">
        <v>268</v>
      </c>
      <c r="I16" s="26">
        <v>1800</v>
      </c>
      <c r="J16" s="26">
        <v>1944</v>
      </c>
      <c r="K16" s="26">
        <v>2060.64</v>
      </c>
      <c r="L16" s="26">
        <v>1099.01</v>
      </c>
      <c r="M16" s="20" t="s">
        <v>269</v>
      </c>
      <c r="N16" s="20" t="s">
        <v>230</v>
      </c>
      <c r="O16" s="21" t="s">
        <v>231</v>
      </c>
    </row>
    <row r="17" spans="1:15" ht="22.5" hidden="1">
      <c r="A17" s="19" t="s">
        <v>281</v>
      </c>
      <c r="B17" s="20" t="s">
        <v>145</v>
      </c>
      <c r="C17" s="20" t="s">
        <v>278</v>
      </c>
      <c r="D17" s="20" t="s">
        <v>3060</v>
      </c>
      <c r="E17" s="20" t="s">
        <v>3061</v>
      </c>
      <c r="F17" s="20" t="s">
        <v>3054</v>
      </c>
      <c r="G17" s="20" t="s">
        <v>2420</v>
      </c>
      <c r="H17" s="20" t="s">
        <v>268</v>
      </c>
      <c r="I17" s="26">
        <v>960</v>
      </c>
      <c r="J17" s="26">
        <v>1036.8</v>
      </c>
      <c r="K17" s="26">
        <v>1099.01</v>
      </c>
      <c r="L17" s="26">
        <v>1099.01</v>
      </c>
      <c r="M17" s="20" t="s">
        <v>3059</v>
      </c>
      <c r="N17" s="20" t="s">
        <v>230</v>
      </c>
      <c r="O17" s="21" t="s">
        <v>231</v>
      </c>
    </row>
    <row r="18" spans="1:15" ht="22.5" hidden="1">
      <c r="A18" s="19" t="s">
        <v>274</v>
      </c>
      <c r="B18" s="20" t="s">
        <v>145</v>
      </c>
      <c r="C18" s="20" t="s">
        <v>278</v>
      </c>
      <c r="D18" s="20" t="s">
        <v>2874</v>
      </c>
      <c r="E18" s="20" t="s">
        <v>3062</v>
      </c>
      <c r="F18" s="20" t="s">
        <v>3054</v>
      </c>
      <c r="G18" s="20" t="s">
        <v>2420</v>
      </c>
      <c r="H18" s="20" t="s">
        <v>268</v>
      </c>
      <c r="I18" s="26">
        <v>960</v>
      </c>
      <c r="J18" s="26">
        <v>1036.8</v>
      </c>
      <c r="K18" s="26">
        <v>1099.01</v>
      </c>
      <c r="L18" s="26">
        <v>1099.01</v>
      </c>
      <c r="M18" s="20" t="s">
        <v>3059</v>
      </c>
      <c r="N18" s="20" t="s">
        <v>230</v>
      </c>
      <c r="O18" s="21" t="s">
        <v>231</v>
      </c>
    </row>
    <row r="19" spans="1:15" ht="33.75" hidden="1">
      <c r="A19" s="19" t="s">
        <v>3</v>
      </c>
      <c r="B19" s="20" t="s">
        <v>145</v>
      </c>
      <c r="C19" s="20" t="s">
        <v>278</v>
      </c>
      <c r="D19" s="20" t="s">
        <v>279</v>
      </c>
      <c r="E19" s="20" t="s">
        <v>280</v>
      </c>
      <c r="F19" s="20" t="s">
        <v>2758</v>
      </c>
      <c r="G19" s="20" t="s">
        <v>227</v>
      </c>
      <c r="H19" s="20" t="s">
        <v>268</v>
      </c>
      <c r="I19" s="26">
        <v>1800</v>
      </c>
      <c r="J19" s="26">
        <v>1944</v>
      </c>
      <c r="K19" s="26">
        <v>2060.64</v>
      </c>
      <c r="L19" s="26">
        <v>1099.01</v>
      </c>
      <c r="M19" s="20" t="s">
        <v>269</v>
      </c>
      <c r="N19" s="20" t="s">
        <v>230</v>
      </c>
      <c r="O19" s="21" t="s">
        <v>231</v>
      </c>
    </row>
    <row r="20" spans="1:15" ht="22.5" hidden="1">
      <c r="A20" s="19" t="s">
        <v>286</v>
      </c>
      <c r="B20" s="20" t="s">
        <v>145</v>
      </c>
      <c r="C20" s="20" t="s">
        <v>3063</v>
      </c>
      <c r="D20" s="20" t="s">
        <v>3064</v>
      </c>
      <c r="E20" s="20" t="s">
        <v>3065</v>
      </c>
      <c r="F20" s="20" t="s">
        <v>3054</v>
      </c>
      <c r="G20" s="20" t="s">
        <v>2420</v>
      </c>
      <c r="H20" s="20" t="s">
        <v>268</v>
      </c>
      <c r="I20" s="26">
        <v>960</v>
      </c>
      <c r="J20" s="26">
        <v>1036.8</v>
      </c>
      <c r="K20" s="26">
        <v>1099.01</v>
      </c>
      <c r="L20" s="26">
        <v>1099.01</v>
      </c>
      <c r="M20" s="20" t="s">
        <v>3059</v>
      </c>
      <c r="N20" s="20" t="s">
        <v>230</v>
      </c>
      <c r="O20" s="21" t="s">
        <v>231</v>
      </c>
    </row>
    <row r="21" spans="1:15" ht="33.75" hidden="1">
      <c r="A21" s="19" t="s">
        <v>294</v>
      </c>
      <c r="B21" s="20" t="s">
        <v>145</v>
      </c>
      <c r="C21" s="20" t="s">
        <v>282</v>
      </c>
      <c r="D21" s="20" t="s">
        <v>283</v>
      </c>
      <c r="E21" s="20" t="s">
        <v>284</v>
      </c>
      <c r="F21" s="20" t="s">
        <v>2759</v>
      </c>
      <c r="G21" s="20" t="s">
        <v>2430</v>
      </c>
      <c r="H21" s="20" t="s">
        <v>268</v>
      </c>
      <c r="I21" s="26">
        <v>1191.49</v>
      </c>
      <c r="J21" s="26">
        <v>1286.81</v>
      </c>
      <c r="K21" s="26">
        <v>1364.02</v>
      </c>
      <c r="L21" s="26">
        <v>1099.01</v>
      </c>
      <c r="M21" s="20" t="s">
        <v>285</v>
      </c>
      <c r="N21" s="20" t="s">
        <v>230</v>
      </c>
      <c r="O21" s="21" t="s">
        <v>231</v>
      </c>
    </row>
    <row r="22" spans="1:15" ht="33.75" hidden="1">
      <c r="A22" s="19" t="s">
        <v>295</v>
      </c>
      <c r="B22" s="20" t="s">
        <v>145</v>
      </c>
      <c r="C22" s="20" t="s">
        <v>287</v>
      </c>
      <c r="D22" s="20" t="s">
        <v>288</v>
      </c>
      <c r="E22" s="20" t="s">
        <v>289</v>
      </c>
      <c r="F22" s="20" t="s">
        <v>2759</v>
      </c>
      <c r="G22" s="20" t="s">
        <v>2430</v>
      </c>
      <c r="H22" s="20" t="s">
        <v>268</v>
      </c>
      <c r="I22" s="26">
        <v>1191.49</v>
      </c>
      <c r="J22" s="26">
        <v>1286.81</v>
      </c>
      <c r="K22" s="26">
        <v>1364.02</v>
      </c>
      <c r="L22" s="26">
        <v>1099.01</v>
      </c>
      <c r="M22" s="20" t="s">
        <v>285</v>
      </c>
      <c r="N22" s="20" t="s">
        <v>230</v>
      </c>
      <c r="O22" s="21" t="s">
        <v>231</v>
      </c>
    </row>
    <row r="23" spans="1:15" ht="33.75" hidden="1">
      <c r="A23" s="19" t="s">
        <v>298</v>
      </c>
      <c r="B23" s="20" t="s">
        <v>145</v>
      </c>
      <c r="C23" s="20" t="s">
        <v>2869</v>
      </c>
      <c r="D23" s="20" t="s">
        <v>2870</v>
      </c>
      <c r="E23" s="20" t="s">
        <v>2871</v>
      </c>
      <c r="F23" s="20" t="s">
        <v>2867</v>
      </c>
      <c r="G23" s="20" t="s">
        <v>227</v>
      </c>
      <c r="H23" s="20" t="s">
        <v>268</v>
      </c>
      <c r="I23" s="26">
        <v>480</v>
      </c>
      <c r="J23" s="26">
        <v>518.4</v>
      </c>
      <c r="K23" s="26">
        <v>549.5</v>
      </c>
      <c r="L23" s="26">
        <v>549.5</v>
      </c>
      <c r="M23" s="20" t="s">
        <v>2872</v>
      </c>
      <c r="N23" s="20" t="s">
        <v>230</v>
      </c>
      <c r="O23" s="21" t="s">
        <v>231</v>
      </c>
    </row>
    <row r="24" spans="1:15" ht="33.75" hidden="1">
      <c r="A24" s="19" t="s">
        <v>308</v>
      </c>
      <c r="B24" s="20" t="s">
        <v>145</v>
      </c>
      <c r="C24" s="20" t="s">
        <v>291</v>
      </c>
      <c r="D24" s="20" t="s">
        <v>2873</v>
      </c>
      <c r="E24" s="20" t="s">
        <v>292</v>
      </c>
      <c r="F24" s="20" t="s">
        <v>2867</v>
      </c>
      <c r="G24" s="20" t="s">
        <v>227</v>
      </c>
      <c r="H24" s="20" t="s">
        <v>268</v>
      </c>
      <c r="I24" s="26">
        <v>480</v>
      </c>
      <c r="J24" s="26">
        <v>518.4</v>
      </c>
      <c r="K24" s="26">
        <v>549.5</v>
      </c>
      <c r="L24" s="26">
        <v>549.5</v>
      </c>
      <c r="M24" s="20" t="s">
        <v>147</v>
      </c>
      <c r="N24" s="20" t="s">
        <v>230</v>
      </c>
      <c r="O24" s="21" t="s">
        <v>231</v>
      </c>
    </row>
    <row r="25" spans="1:15" ht="33.75" hidden="1">
      <c r="A25" s="19" t="s">
        <v>305</v>
      </c>
      <c r="B25" s="20" t="s">
        <v>145</v>
      </c>
      <c r="C25" s="20" t="s">
        <v>291</v>
      </c>
      <c r="D25" s="20" t="s">
        <v>2874</v>
      </c>
      <c r="E25" s="20" t="s">
        <v>146</v>
      </c>
      <c r="F25" s="20" t="s">
        <v>2867</v>
      </c>
      <c r="G25" s="20" t="s">
        <v>2430</v>
      </c>
      <c r="H25" s="20" t="s">
        <v>268</v>
      </c>
      <c r="I25" s="26">
        <v>960</v>
      </c>
      <c r="J25" s="26">
        <v>1036.8</v>
      </c>
      <c r="K25" s="26">
        <v>1099.01</v>
      </c>
      <c r="L25" s="26">
        <v>1099.01</v>
      </c>
      <c r="M25" s="20" t="s">
        <v>285</v>
      </c>
      <c r="N25" s="20" t="s">
        <v>230</v>
      </c>
      <c r="O25" s="21" t="s">
        <v>231</v>
      </c>
    </row>
    <row r="26" spans="1:15" ht="33.75" hidden="1">
      <c r="A26" s="19" t="s">
        <v>311</v>
      </c>
      <c r="B26" s="20" t="s">
        <v>145</v>
      </c>
      <c r="C26" s="20" t="s">
        <v>296</v>
      </c>
      <c r="D26" s="20" t="s">
        <v>2875</v>
      </c>
      <c r="E26" s="20" t="s">
        <v>297</v>
      </c>
      <c r="F26" s="20" t="s">
        <v>2867</v>
      </c>
      <c r="G26" s="20" t="s">
        <v>2430</v>
      </c>
      <c r="H26" s="20" t="s">
        <v>268</v>
      </c>
      <c r="I26" s="26">
        <v>960</v>
      </c>
      <c r="J26" s="26">
        <v>1036.8</v>
      </c>
      <c r="K26" s="26">
        <v>1099.01</v>
      </c>
      <c r="L26" s="26">
        <v>1099.01</v>
      </c>
      <c r="M26" s="20" t="s">
        <v>285</v>
      </c>
      <c r="N26" s="20" t="s">
        <v>230</v>
      </c>
      <c r="O26" s="21" t="s">
        <v>231</v>
      </c>
    </row>
    <row r="27" spans="1:15" ht="33.75" hidden="1">
      <c r="A27" s="19" t="s">
        <v>319</v>
      </c>
      <c r="B27" s="20" t="s">
        <v>299</v>
      </c>
      <c r="C27" s="20" t="s">
        <v>300</v>
      </c>
      <c r="D27" s="20" t="s">
        <v>7</v>
      </c>
      <c r="E27" s="20" t="s">
        <v>301</v>
      </c>
      <c r="F27" s="20" t="s">
        <v>3054</v>
      </c>
      <c r="G27" s="20" t="s">
        <v>227</v>
      </c>
      <c r="H27" s="20" t="s">
        <v>303</v>
      </c>
      <c r="I27" s="26">
        <v>5512.5</v>
      </c>
      <c r="J27" s="26">
        <v>5953.5</v>
      </c>
      <c r="K27" s="26">
        <v>6310.71</v>
      </c>
      <c r="L27" s="26">
        <v>4207.1400000000003</v>
      </c>
      <c r="M27" s="20" t="s">
        <v>304</v>
      </c>
      <c r="N27" s="20" t="s">
        <v>230</v>
      </c>
      <c r="O27" s="21" t="s">
        <v>231</v>
      </c>
    </row>
    <row r="28" spans="1:15" ht="33.75" hidden="1">
      <c r="A28" s="19" t="s">
        <v>322</v>
      </c>
      <c r="B28" s="20" t="s">
        <v>299</v>
      </c>
      <c r="C28" s="20" t="s">
        <v>306</v>
      </c>
      <c r="D28" s="20" t="s">
        <v>7</v>
      </c>
      <c r="E28" s="20" t="s">
        <v>307</v>
      </c>
      <c r="F28" s="20" t="s">
        <v>3054</v>
      </c>
      <c r="G28" s="20" t="s">
        <v>227</v>
      </c>
      <c r="H28" s="20" t="s">
        <v>303</v>
      </c>
      <c r="I28" s="26">
        <v>5512.5</v>
      </c>
      <c r="J28" s="26">
        <v>5953.5</v>
      </c>
      <c r="K28" s="26">
        <v>6310.71</v>
      </c>
      <c r="L28" s="26">
        <v>6310.71</v>
      </c>
      <c r="M28" s="20" t="s">
        <v>304</v>
      </c>
      <c r="N28" s="20" t="s">
        <v>230</v>
      </c>
      <c r="O28" s="21" t="s">
        <v>231</v>
      </c>
    </row>
    <row r="29" spans="1:15" ht="33.75" hidden="1">
      <c r="A29" s="19" t="s">
        <v>328</v>
      </c>
      <c r="B29" s="20" t="s">
        <v>299</v>
      </c>
      <c r="C29" s="20" t="s">
        <v>309</v>
      </c>
      <c r="D29" s="20" t="s">
        <v>7</v>
      </c>
      <c r="E29" s="20" t="s">
        <v>310</v>
      </c>
      <c r="F29" s="20" t="s">
        <v>3054</v>
      </c>
      <c r="G29" s="20" t="s">
        <v>227</v>
      </c>
      <c r="H29" s="20" t="s">
        <v>303</v>
      </c>
      <c r="I29" s="26">
        <v>5512.5</v>
      </c>
      <c r="J29" s="26">
        <v>5953.5</v>
      </c>
      <c r="K29" s="26">
        <v>6310.71</v>
      </c>
      <c r="L29" s="26">
        <v>6310.71</v>
      </c>
      <c r="M29" s="20" t="s">
        <v>304</v>
      </c>
      <c r="N29" s="20" t="s">
        <v>230</v>
      </c>
      <c r="O29" s="21" t="s">
        <v>231</v>
      </c>
    </row>
    <row r="30" spans="1:15" ht="33.75" hidden="1">
      <c r="A30" s="19" t="s">
        <v>335</v>
      </c>
      <c r="B30" s="20" t="s">
        <v>312</v>
      </c>
      <c r="C30" s="20" t="s">
        <v>313</v>
      </c>
      <c r="D30" s="20" t="s">
        <v>314</v>
      </c>
      <c r="E30" s="20" t="s">
        <v>315</v>
      </c>
      <c r="F30" s="20" t="s">
        <v>251</v>
      </c>
      <c r="G30" s="20" t="s">
        <v>316</v>
      </c>
      <c r="H30" s="20" t="s">
        <v>317</v>
      </c>
      <c r="I30" s="26">
        <v>968.85</v>
      </c>
      <c r="J30" s="26">
        <v>1046.3599999999999</v>
      </c>
      <c r="K30" s="26">
        <v>1109.1400000000001</v>
      </c>
      <c r="L30" s="26">
        <v>1109.1400000000001</v>
      </c>
      <c r="M30" s="20" t="s">
        <v>318</v>
      </c>
      <c r="N30" s="20" t="s">
        <v>230</v>
      </c>
      <c r="O30" s="21" t="s">
        <v>231</v>
      </c>
    </row>
    <row r="31" spans="1:15" ht="33.75" hidden="1">
      <c r="A31" s="19" t="s">
        <v>340</v>
      </c>
      <c r="B31" s="20" t="s">
        <v>312</v>
      </c>
      <c r="C31" s="20" t="s">
        <v>313</v>
      </c>
      <c r="D31" s="20" t="s">
        <v>320</v>
      </c>
      <c r="E31" s="20" t="s">
        <v>321</v>
      </c>
      <c r="F31" s="20" t="s">
        <v>251</v>
      </c>
      <c r="G31" s="20" t="s">
        <v>316</v>
      </c>
      <c r="H31" s="20" t="s">
        <v>317</v>
      </c>
      <c r="I31" s="26">
        <v>1937.7</v>
      </c>
      <c r="J31" s="26">
        <v>2092.7199999999998</v>
      </c>
      <c r="K31" s="26">
        <v>2218.2800000000002</v>
      </c>
      <c r="L31" s="26">
        <v>2218.2800000000002</v>
      </c>
      <c r="M31" s="20" t="s">
        <v>318</v>
      </c>
      <c r="N31" s="20" t="s">
        <v>230</v>
      </c>
      <c r="O31" s="21" t="s">
        <v>231</v>
      </c>
    </row>
    <row r="32" spans="1:15" ht="22.5" hidden="1">
      <c r="A32" s="19" t="s">
        <v>343</v>
      </c>
      <c r="B32" s="20" t="s">
        <v>201</v>
      </c>
      <c r="C32" s="20" t="s">
        <v>2537</v>
      </c>
      <c r="D32" s="20" t="s">
        <v>2538</v>
      </c>
      <c r="E32" s="20" t="s">
        <v>2539</v>
      </c>
      <c r="F32" s="20" t="s">
        <v>2536</v>
      </c>
      <c r="G32" s="20" t="s">
        <v>227</v>
      </c>
      <c r="H32" s="20" t="s">
        <v>327</v>
      </c>
      <c r="I32" s="26">
        <v>5880.01</v>
      </c>
      <c r="J32" s="26">
        <v>6350.41</v>
      </c>
      <c r="K32" s="26">
        <v>6731.43</v>
      </c>
      <c r="L32" s="26">
        <v>6731.43</v>
      </c>
      <c r="M32" s="20" t="s">
        <v>13</v>
      </c>
      <c r="N32" s="20" t="s">
        <v>230</v>
      </c>
      <c r="O32" s="21" t="s">
        <v>231</v>
      </c>
    </row>
    <row r="33" spans="1:15" ht="22.5" hidden="1">
      <c r="A33" s="19" t="s">
        <v>347</v>
      </c>
      <c r="B33" s="20" t="s">
        <v>201</v>
      </c>
      <c r="C33" s="20" t="s">
        <v>323</v>
      </c>
      <c r="D33" s="20" t="s">
        <v>324</v>
      </c>
      <c r="E33" s="20" t="s">
        <v>325</v>
      </c>
      <c r="F33" s="20" t="s">
        <v>2633</v>
      </c>
      <c r="G33" s="20" t="s">
        <v>227</v>
      </c>
      <c r="H33" s="20" t="s">
        <v>327</v>
      </c>
      <c r="I33" s="26">
        <v>1950</v>
      </c>
      <c r="J33" s="26">
        <v>2106</v>
      </c>
      <c r="K33" s="26">
        <v>2232.36</v>
      </c>
      <c r="L33" s="26">
        <v>1682.86</v>
      </c>
      <c r="M33" s="20" t="s">
        <v>13</v>
      </c>
      <c r="N33" s="20" t="s">
        <v>230</v>
      </c>
      <c r="O33" s="21" t="s">
        <v>231</v>
      </c>
    </row>
    <row r="34" spans="1:15" ht="33.75" hidden="1">
      <c r="A34" s="19" t="s">
        <v>348</v>
      </c>
      <c r="B34" s="20" t="s">
        <v>329</v>
      </c>
      <c r="C34" s="20" t="s">
        <v>330</v>
      </c>
      <c r="D34" s="20" t="s">
        <v>331</v>
      </c>
      <c r="E34" s="20" t="s">
        <v>332</v>
      </c>
      <c r="F34" s="20" t="s">
        <v>302</v>
      </c>
      <c r="G34" s="20" t="s">
        <v>316</v>
      </c>
      <c r="H34" s="20" t="s">
        <v>333</v>
      </c>
      <c r="I34" s="26">
        <v>5500</v>
      </c>
      <c r="J34" s="26">
        <v>5940</v>
      </c>
      <c r="K34" s="26">
        <v>6296.4</v>
      </c>
      <c r="L34" s="26">
        <v>6296.4</v>
      </c>
      <c r="M34" s="20" t="s">
        <v>334</v>
      </c>
      <c r="N34" s="20" t="s">
        <v>230</v>
      </c>
      <c r="O34" s="21" t="s">
        <v>231</v>
      </c>
    </row>
    <row r="35" spans="1:15" ht="45" hidden="1">
      <c r="A35" s="19" t="s">
        <v>349</v>
      </c>
      <c r="B35" s="20" t="s">
        <v>336</v>
      </c>
      <c r="C35" s="20" t="s">
        <v>337</v>
      </c>
      <c r="D35" s="20" t="s">
        <v>61</v>
      </c>
      <c r="E35" s="20" t="s">
        <v>338</v>
      </c>
      <c r="F35" s="20" t="s">
        <v>302</v>
      </c>
      <c r="G35" s="20" t="s">
        <v>316</v>
      </c>
      <c r="H35" s="20" t="s">
        <v>339</v>
      </c>
      <c r="I35" s="26">
        <v>10531.77</v>
      </c>
      <c r="J35" s="26">
        <v>11374.31</v>
      </c>
      <c r="K35" s="26">
        <v>12056.77</v>
      </c>
      <c r="L35" s="26">
        <v>12056.77</v>
      </c>
      <c r="M35" s="20" t="s">
        <v>334</v>
      </c>
      <c r="N35" s="20" t="s">
        <v>230</v>
      </c>
      <c r="O35" s="21" t="s">
        <v>231</v>
      </c>
    </row>
    <row r="36" spans="1:15" ht="45" hidden="1">
      <c r="A36" s="19" t="s">
        <v>350</v>
      </c>
      <c r="B36" s="20" t="s">
        <v>336</v>
      </c>
      <c r="C36" s="20" t="s">
        <v>341</v>
      </c>
      <c r="D36" s="20" t="s">
        <v>61</v>
      </c>
      <c r="E36" s="20" t="s">
        <v>342</v>
      </c>
      <c r="F36" s="20" t="s">
        <v>302</v>
      </c>
      <c r="G36" s="20" t="s">
        <v>316</v>
      </c>
      <c r="H36" s="20" t="s">
        <v>339</v>
      </c>
      <c r="I36" s="26">
        <v>1504.55</v>
      </c>
      <c r="J36" s="26">
        <v>1624.91</v>
      </c>
      <c r="K36" s="26">
        <v>1722.41</v>
      </c>
      <c r="L36" s="26">
        <v>1722.4</v>
      </c>
      <c r="M36" s="20" t="s">
        <v>334</v>
      </c>
      <c r="N36" s="20" t="s">
        <v>230</v>
      </c>
      <c r="O36" s="21" t="s">
        <v>231</v>
      </c>
    </row>
    <row r="37" spans="1:15" ht="22.5" hidden="1">
      <c r="A37" s="19" t="s">
        <v>356</v>
      </c>
      <c r="B37" s="20" t="s">
        <v>351</v>
      </c>
      <c r="C37" s="20" t="s">
        <v>352</v>
      </c>
      <c r="D37" s="20" t="s">
        <v>353</v>
      </c>
      <c r="E37" s="20" t="s">
        <v>354</v>
      </c>
      <c r="F37" s="20" t="s">
        <v>2754</v>
      </c>
      <c r="G37" s="20" t="s">
        <v>227</v>
      </c>
      <c r="H37" s="20" t="s">
        <v>355</v>
      </c>
      <c r="I37" s="26">
        <v>20713</v>
      </c>
      <c r="J37" s="26">
        <v>22370.04</v>
      </c>
      <c r="K37" s="26">
        <v>23712.240000000002</v>
      </c>
      <c r="L37" s="26">
        <v>23712.240000000002</v>
      </c>
      <c r="M37" s="20" t="s">
        <v>304</v>
      </c>
      <c r="N37" s="20" t="s">
        <v>230</v>
      </c>
      <c r="O37" s="21" t="s">
        <v>231</v>
      </c>
    </row>
    <row r="38" spans="1:15" ht="33.75" hidden="1">
      <c r="A38" s="19" t="s">
        <v>362</v>
      </c>
      <c r="B38" s="20" t="s">
        <v>357</v>
      </c>
      <c r="C38" s="20" t="s">
        <v>358</v>
      </c>
      <c r="D38" s="20" t="s">
        <v>61</v>
      </c>
      <c r="E38" s="20" t="s">
        <v>359</v>
      </c>
      <c r="F38" s="20" t="s">
        <v>2633</v>
      </c>
      <c r="G38" s="20" t="s">
        <v>227</v>
      </c>
      <c r="H38" s="20" t="s">
        <v>360</v>
      </c>
      <c r="I38" s="26">
        <v>26192.880000000001</v>
      </c>
      <c r="J38" s="26">
        <v>28288.31</v>
      </c>
      <c r="K38" s="26">
        <v>29985.61</v>
      </c>
      <c r="L38" s="26">
        <v>29985.61</v>
      </c>
      <c r="M38" s="20" t="s">
        <v>361</v>
      </c>
      <c r="N38" s="20" t="s">
        <v>230</v>
      </c>
      <c r="O38" s="21" t="s">
        <v>231</v>
      </c>
    </row>
    <row r="39" spans="1:15" ht="45" hidden="1">
      <c r="A39" s="19" t="s">
        <v>369</v>
      </c>
      <c r="B39" s="20" t="s">
        <v>363</v>
      </c>
      <c r="C39" s="20" t="s">
        <v>364</v>
      </c>
      <c r="D39" s="20" t="s">
        <v>365</v>
      </c>
      <c r="E39" s="20" t="s">
        <v>366</v>
      </c>
      <c r="F39" s="20" t="s">
        <v>2429</v>
      </c>
      <c r="G39" s="20" t="s">
        <v>316</v>
      </c>
      <c r="H39" s="20" t="s">
        <v>367</v>
      </c>
      <c r="I39" s="26">
        <v>1752</v>
      </c>
      <c r="J39" s="26">
        <v>1892.16</v>
      </c>
      <c r="K39" s="26">
        <v>2005.69</v>
      </c>
      <c r="L39" s="26">
        <v>2005.69</v>
      </c>
      <c r="M39" s="20" t="s">
        <v>368</v>
      </c>
      <c r="N39" s="20" t="s">
        <v>230</v>
      </c>
      <c r="O39" s="21" t="s">
        <v>231</v>
      </c>
    </row>
    <row r="40" spans="1:15" ht="22.5" hidden="1">
      <c r="A40" s="19" t="s">
        <v>376</v>
      </c>
      <c r="B40" s="20" t="s">
        <v>370</v>
      </c>
      <c r="C40" s="20" t="s">
        <v>371</v>
      </c>
      <c r="D40" s="20" t="s">
        <v>372</v>
      </c>
      <c r="E40" s="20" t="s">
        <v>373</v>
      </c>
      <c r="F40" s="20" t="s">
        <v>3054</v>
      </c>
      <c r="G40" s="20" t="s">
        <v>227</v>
      </c>
      <c r="H40" s="20" t="s">
        <v>374</v>
      </c>
      <c r="I40" s="26">
        <v>1646.4</v>
      </c>
      <c r="J40" s="26">
        <v>1778.11</v>
      </c>
      <c r="K40" s="26">
        <v>1884.79</v>
      </c>
      <c r="L40" s="26">
        <v>1884.79</v>
      </c>
      <c r="M40" s="20" t="s">
        <v>375</v>
      </c>
      <c r="N40" s="20" t="s">
        <v>230</v>
      </c>
      <c r="O40" s="21" t="s">
        <v>231</v>
      </c>
    </row>
    <row r="41" spans="1:15" ht="22.5" hidden="1">
      <c r="A41" s="19" t="s">
        <v>379</v>
      </c>
      <c r="B41" s="20" t="s">
        <v>370</v>
      </c>
      <c r="C41" s="20" t="s">
        <v>377</v>
      </c>
      <c r="D41" s="20" t="s">
        <v>42</v>
      </c>
      <c r="E41" s="20" t="s">
        <v>378</v>
      </c>
      <c r="F41" s="20" t="s">
        <v>3054</v>
      </c>
      <c r="G41" s="20" t="s">
        <v>227</v>
      </c>
      <c r="H41" s="20" t="s">
        <v>374</v>
      </c>
      <c r="I41" s="26">
        <v>1646.4</v>
      </c>
      <c r="J41" s="26">
        <v>1778.11</v>
      </c>
      <c r="K41" s="26">
        <v>1884.79</v>
      </c>
      <c r="L41" s="26">
        <v>1884.79</v>
      </c>
      <c r="M41" s="20" t="s">
        <v>375</v>
      </c>
      <c r="N41" s="20" t="s">
        <v>230</v>
      </c>
      <c r="O41" s="21" t="s">
        <v>231</v>
      </c>
    </row>
    <row r="42" spans="1:15" hidden="1">
      <c r="A42" s="19" t="s">
        <v>384</v>
      </c>
      <c r="B42" s="20" t="s">
        <v>380</v>
      </c>
      <c r="C42" s="20" t="s">
        <v>381</v>
      </c>
      <c r="D42" s="20" t="s">
        <v>5</v>
      </c>
      <c r="E42" s="20" t="s">
        <v>382</v>
      </c>
      <c r="F42" s="20" t="s">
        <v>2633</v>
      </c>
      <c r="G42" s="20" t="s">
        <v>227</v>
      </c>
      <c r="H42" s="20" t="s">
        <v>383</v>
      </c>
      <c r="I42" s="26">
        <v>12500</v>
      </c>
      <c r="J42" s="26">
        <v>13500</v>
      </c>
      <c r="K42" s="26">
        <v>14310</v>
      </c>
      <c r="L42" s="26">
        <v>14310</v>
      </c>
      <c r="M42" s="20" t="s">
        <v>229</v>
      </c>
      <c r="N42" s="20" t="s">
        <v>230</v>
      </c>
      <c r="O42" s="21" t="s">
        <v>231</v>
      </c>
    </row>
    <row r="43" spans="1:15" hidden="1">
      <c r="A43" s="19" t="s">
        <v>387</v>
      </c>
      <c r="B43" s="20" t="s">
        <v>380</v>
      </c>
      <c r="C43" s="20" t="s">
        <v>385</v>
      </c>
      <c r="D43" s="20" t="s">
        <v>7</v>
      </c>
      <c r="E43" s="20" t="s">
        <v>386</v>
      </c>
      <c r="F43" s="20" t="s">
        <v>2633</v>
      </c>
      <c r="G43" s="20" t="s">
        <v>227</v>
      </c>
      <c r="H43" s="20" t="s">
        <v>383</v>
      </c>
      <c r="I43" s="26">
        <v>12500</v>
      </c>
      <c r="J43" s="26">
        <v>13500</v>
      </c>
      <c r="K43" s="26">
        <v>14310</v>
      </c>
      <c r="L43" s="26">
        <v>11448</v>
      </c>
      <c r="M43" s="20" t="s">
        <v>229</v>
      </c>
      <c r="N43" s="20" t="s">
        <v>230</v>
      </c>
      <c r="O43" s="21" t="s">
        <v>231</v>
      </c>
    </row>
    <row r="44" spans="1:15" ht="22.5" hidden="1">
      <c r="A44" s="19" t="s">
        <v>391</v>
      </c>
      <c r="B44" s="20" t="s">
        <v>380</v>
      </c>
      <c r="C44" s="20" t="s">
        <v>388</v>
      </c>
      <c r="D44" s="20" t="s">
        <v>389</v>
      </c>
      <c r="E44" s="20" t="s">
        <v>390</v>
      </c>
      <c r="F44" s="20" t="s">
        <v>2633</v>
      </c>
      <c r="G44" s="20" t="s">
        <v>227</v>
      </c>
      <c r="H44" s="20" t="s">
        <v>383</v>
      </c>
      <c r="I44" s="26">
        <v>12500</v>
      </c>
      <c r="J44" s="26">
        <v>13500</v>
      </c>
      <c r="K44" s="26">
        <v>14310</v>
      </c>
      <c r="L44" s="26">
        <v>14310</v>
      </c>
      <c r="M44" s="20" t="s">
        <v>229</v>
      </c>
      <c r="N44" s="20" t="s">
        <v>230</v>
      </c>
      <c r="O44" s="21" t="s">
        <v>231</v>
      </c>
    </row>
    <row r="45" spans="1:15" ht="22.5" hidden="1">
      <c r="A45" s="19" t="s">
        <v>397</v>
      </c>
      <c r="B45" s="20" t="s">
        <v>392</v>
      </c>
      <c r="C45" s="20" t="s">
        <v>393</v>
      </c>
      <c r="D45" s="20" t="s">
        <v>177</v>
      </c>
      <c r="E45" s="20" t="s">
        <v>394</v>
      </c>
      <c r="F45" s="20" t="s">
        <v>242</v>
      </c>
      <c r="G45" s="20" t="s">
        <v>227</v>
      </c>
      <c r="H45" s="20" t="s">
        <v>395</v>
      </c>
      <c r="I45" s="26">
        <v>7875</v>
      </c>
      <c r="J45" s="26">
        <v>8505</v>
      </c>
      <c r="K45" s="26">
        <v>9015.2999999999993</v>
      </c>
      <c r="L45" s="26">
        <v>9015.2999999999993</v>
      </c>
      <c r="M45" s="20" t="s">
        <v>396</v>
      </c>
      <c r="N45" s="20" t="s">
        <v>230</v>
      </c>
      <c r="O45" s="21" t="s">
        <v>231</v>
      </c>
    </row>
    <row r="46" spans="1:15" ht="33.75" hidden="1">
      <c r="A46" s="19" t="s">
        <v>401</v>
      </c>
      <c r="B46" s="20" t="s">
        <v>69</v>
      </c>
      <c r="C46" s="20" t="s">
        <v>70</v>
      </c>
      <c r="D46" s="20" t="s">
        <v>398</v>
      </c>
      <c r="E46" s="20" t="s">
        <v>71</v>
      </c>
      <c r="F46" s="20" t="s">
        <v>2477</v>
      </c>
      <c r="G46" s="20" t="s">
        <v>2420</v>
      </c>
      <c r="H46" s="20" t="s">
        <v>399</v>
      </c>
      <c r="I46" s="26">
        <v>795.8</v>
      </c>
      <c r="J46" s="26">
        <v>859.46</v>
      </c>
      <c r="K46" s="26">
        <v>911.03</v>
      </c>
      <c r="L46" s="26">
        <v>911.03</v>
      </c>
      <c r="M46" s="20" t="s">
        <v>400</v>
      </c>
      <c r="N46" s="20" t="s">
        <v>230</v>
      </c>
      <c r="O46" s="21" t="s">
        <v>231</v>
      </c>
    </row>
    <row r="47" spans="1:15" ht="33.75" hidden="1">
      <c r="A47" s="19" t="s">
        <v>404</v>
      </c>
      <c r="B47" s="20" t="s">
        <v>164</v>
      </c>
      <c r="C47" s="20" t="s">
        <v>163</v>
      </c>
      <c r="D47" s="20" t="s">
        <v>165</v>
      </c>
      <c r="E47" s="20" t="s">
        <v>166</v>
      </c>
      <c r="F47" s="20" t="s">
        <v>3054</v>
      </c>
      <c r="G47" s="20" t="s">
        <v>227</v>
      </c>
      <c r="H47" s="20" t="s">
        <v>402</v>
      </c>
      <c r="I47" s="26">
        <v>3940</v>
      </c>
      <c r="J47" s="26">
        <v>4255.2</v>
      </c>
      <c r="K47" s="26">
        <v>4510.51</v>
      </c>
      <c r="L47" s="26">
        <v>4510.51</v>
      </c>
      <c r="M47" s="20" t="s">
        <v>403</v>
      </c>
      <c r="N47" s="20" t="s">
        <v>230</v>
      </c>
      <c r="O47" s="21" t="s">
        <v>231</v>
      </c>
    </row>
    <row r="48" spans="1:15" hidden="1">
      <c r="A48" s="19" t="s">
        <v>410</v>
      </c>
      <c r="B48" s="20" t="s">
        <v>405</v>
      </c>
      <c r="C48" s="20" t="s">
        <v>2760</v>
      </c>
      <c r="D48" s="20" t="s">
        <v>73</v>
      </c>
      <c r="E48" s="20" t="s">
        <v>2761</v>
      </c>
      <c r="F48" s="20" t="s">
        <v>2754</v>
      </c>
      <c r="G48" s="20" t="s">
        <v>227</v>
      </c>
      <c r="H48" s="20" t="s">
        <v>408</v>
      </c>
      <c r="I48" s="26">
        <v>11463</v>
      </c>
      <c r="J48" s="26">
        <v>12380.04</v>
      </c>
      <c r="K48" s="26">
        <v>13122.84</v>
      </c>
      <c r="L48" s="26">
        <v>13122.84</v>
      </c>
      <c r="M48" s="20" t="s">
        <v>409</v>
      </c>
      <c r="N48" s="20" t="s">
        <v>230</v>
      </c>
      <c r="O48" s="21" t="s">
        <v>231</v>
      </c>
    </row>
    <row r="49" spans="1:15" hidden="1">
      <c r="A49" s="19" t="s">
        <v>417</v>
      </c>
      <c r="B49" s="20" t="s">
        <v>405</v>
      </c>
      <c r="C49" s="20" t="s">
        <v>406</v>
      </c>
      <c r="D49" s="20" t="s">
        <v>56</v>
      </c>
      <c r="E49" s="20" t="s">
        <v>407</v>
      </c>
      <c r="F49" s="20" t="s">
        <v>2754</v>
      </c>
      <c r="G49" s="20" t="s">
        <v>227</v>
      </c>
      <c r="H49" s="20" t="s">
        <v>408</v>
      </c>
      <c r="I49" s="26">
        <v>11463</v>
      </c>
      <c r="J49" s="26">
        <v>12380.04</v>
      </c>
      <c r="K49" s="26">
        <v>13122.84</v>
      </c>
      <c r="L49" s="26">
        <v>13122.84</v>
      </c>
      <c r="M49" s="20" t="s">
        <v>409</v>
      </c>
      <c r="N49" s="20" t="s">
        <v>230</v>
      </c>
      <c r="O49" s="21" t="s">
        <v>231</v>
      </c>
    </row>
    <row r="50" spans="1:15" ht="33.75" hidden="1">
      <c r="A50" s="19" t="s">
        <v>419</v>
      </c>
      <c r="B50" s="20" t="s">
        <v>411</v>
      </c>
      <c r="C50" s="20" t="s">
        <v>412</v>
      </c>
      <c r="D50" s="20" t="s">
        <v>413</v>
      </c>
      <c r="E50" s="20" t="s">
        <v>414</v>
      </c>
      <c r="F50" s="20" t="s">
        <v>3054</v>
      </c>
      <c r="G50" s="20" t="s">
        <v>227</v>
      </c>
      <c r="H50" s="20" t="s">
        <v>415</v>
      </c>
      <c r="I50" s="26">
        <v>950</v>
      </c>
      <c r="J50" s="26">
        <v>1026</v>
      </c>
      <c r="K50" s="26">
        <v>1087.56</v>
      </c>
      <c r="L50" s="26">
        <v>1087.56</v>
      </c>
      <c r="M50" s="20" t="s">
        <v>416</v>
      </c>
      <c r="N50" s="20" t="s">
        <v>230</v>
      </c>
      <c r="O50" s="21" t="s">
        <v>231</v>
      </c>
    </row>
    <row r="51" spans="1:15" hidden="1">
      <c r="A51" s="19" t="s">
        <v>420</v>
      </c>
      <c r="B51" s="20" t="s">
        <v>148</v>
      </c>
      <c r="C51" s="20" t="s">
        <v>149</v>
      </c>
      <c r="D51" s="20" t="s">
        <v>130</v>
      </c>
      <c r="E51" s="20" t="s">
        <v>150</v>
      </c>
      <c r="F51" s="20" t="s">
        <v>242</v>
      </c>
      <c r="G51" s="20" t="s">
        <v>227</v>
      </c>
      <c r="H51" s="20" t="s">
        <v>418</v>
      </c>
      <c r="I51" s="26">
        <v>26240</v>
      </c>
      <c r="J51" s="26">
        <v>28339.200000000001</v>
      </c>
      <c r="K51" s="26">
        <v>30039.55</v>
      </c>
      <c r="L51" s="26">
        <v>15019.78</v>
      </c>
      <c r="M51" s="20" t="s">
        <v>151</v>
      </c>
      <c r="N51" s="20" t="s">
        <v>230</v>
      </c>
      <c r="O51" s="21" t="s">
        <v>231</v>
      </c>
    </row>
    <row r="52" spans="1:15" hidden="1">
      <c r="A52" s="19" t="s">
        <v>422</v>
      </c>
      <c r="B52" s="20" t="s">
        <v>148</v>
      </c>
      <c r="C52" s="20" t="s">
        <v>152</v>
      </c>
      <c r="D52" s="20" t="s">
        <v>130</v>
      </c>
      <c r="E52" s="20" t="s">
        <v>153</v>
      </c>
      <c r="F52" s="20" t="s">
        <v>242</v>
      </c>
      <c r="G52" s="20" t="s">
        <v>227</v>
      </c>
      <c r="H52" s="20" t="s">
        <v>418</v>
      </c>
      <c r="I52" s="26">
        <v>26240</v>
      </c>
      <c r="J52" s="26">
        <v>28339.200000000001</v>
      </c>
      <c r="K52" s="26">
        <v>30039.55</v>
      </c>
      <c r="L52" s="26">
        <v>30039.55</v>
      </c>
      <c r="M52" s="20" t="s">
        <v>151</v>
      </c>
      <c r="N52" s="20" t="s">
        <v>230</v>
      </c>
      <c r="O52" s="21" t="s">
        <v>231</v>
      </c>
    </row>
    <row r="53" spans="1:15" ht="22.5" hidden="1">
      <c r="A53" s="19" t="s">
        <v>423</v>
      </c>
      <c r="B53" s="20" t="s">
        <v>2540</v>
      </c>
      <c r="C53" s="20" t="s">
        <v>2541</v>
      </c>
      <c r="D53" s="20" t="s">
        <v>2542</v>
      </c>
      <c r="E53" s="20" t="s">
        <v>2543</v>
      </c>
      <c r="F53" s="20" t="s">
        <v>2536</v>
      </c>
      <c r="G53" s="20" t="s">
        <v>227</v>
      </c>
      <c r="H53" s="20" t="s">
        <v>2544</v>
      </c>
      <c r="I53" s="26">
        <v>172800</v>
      </c>
      <c r="J53" s="26">
        <v>186624</v>
      </c>
      <c r="K53" s="26">
        <v>188784</v>
      </c>
      <c r="L53" s="26">
        <v>188784</v>
      </c>
      <c r="M53" s="20" t="s">
        <v>2545</v>
      </c>
      <c r="N53" s="20" t="s">
        <v>230</v>
      </c>
      <c r="O53" s="21" t="s">
        <v>231</v>
      </c>
    </row>
    <row r="54" spans="1:15" ht="22.5" hidden="1">
      <c r="A54" s="19" t="s">
        <v>435</v>
      </c>
      <c r="B54" s="20" t="s">
        <v>2540</v>
      </c>
      <c r="C54" s="20" t="s">
        <v>2546</v>
      </c>
      <c r="D54" s="20" t="s">
        <v>2547</v>
      </c>
      <c r="E54" s="20" t="s">
        <v>2548</v>
      </c>
      <c r="F54" s="20" t="s">
        <v>2536</v>
      </c>
      <c r="G54" s="20" t="s">
        <v>227</v>
      </c>
      <c r="H54" s="20" t="s">
        <v>2544</v>
      </c>
      <c r="I54" s="26">
        <v>38880</v>
      </c>
      <c r="J54" s="26">
        <v>41990.400000000001</v>
      </c>
      <c r="K54" s="26">
        <v>44150.400000000001</v>
      </c>
      <c r="L54" s="26">
        <v>44150.400000000001</v>
      </c>
      <c r="M54" s="20" t="s">
        <v>2545</v>
      </c>
      <c r="N54" s="20" t="s">
        <v>230</v>
      </c>
      <c r="O54" s="21" t="s">
        <v>231</v>
      </c>
    </row>
    <row r="55" spans="1:15" ht="22.5" hidden="1">
      <c r="A55" s="19" t="s">
        <v>431</v>
      </c>
      <c r="B55" s="20" t="s">
        <v>2540</v>
      </c>
      <c r="C55" s="20" t="s">
        <v>2546</v>
      </c>
      <c r="D55" s="20" t="s">
        <v>2549</v>
      </c>
      <c r="E55" s="20" t="s">
        <v>2550</v>
      </c>
      <c r="F55" s="20" t="s">
        <v>2536</v>
      </c>
      <c r="G55" s="20" t="s">
        <v>227</v>
      </c>
      <c r="H55" s="20" t="s">
        <v>2544</v>
      </c>
      <c r="I55" s="26">
        <v>60480</v>
      </c>
      <c r="J55" s="26">
        <v>65318.400000000001</v>
      </c>
      <c r="K55" s="26">
        <v>67478.399999999994</v>
      </c>
      <c r="L55" s="26">
        <v>67478.399999999994</v>
      </c>
      <c r="M55" s="20" t="s">
        <v>2545</v>
      </c>
      <c r="N55" s="20" t="s">
        <v>230</v>
      </c>
      <c r="O55" s="21" t="s">
        <v>231</v>
      </c>
    </row>
    <row r="56" spans="1:15" ht="22.5" hidden="1">
      <c r="A56" s="19" t="s">
        <v>424</v>
      </c>
      <c r="B56" s="20" t="s">
        <v>2540</v>
      </c>
      <c r="C56" s="20" t="s">
        <v>2546</v>
      </c>
      <c r="D56" s="20" t="s">
        <v>2551</v>
      </c>
      <c r="E56" s="20" t="s">
        <v>2552</v>
      </c>
      <c r="F56" s="20" t="s">
        <v>2536</v>
      </c>
      <c r="G56" s="20" t="s">
        <v>227</v>
      </c>
      <c r="H56" s="20" t="s">
        <v>2544</v>
      </c>
      <c r="I56" s="26">
        <v>86400</v>
      </c>
      <c r="J56" s="26">
        <v>93312</v>
      </c>
      <c r="K56" s="26">
        <v>95472</v>
      </c>
      <c r="L56" s="26">
        <v>95472</v>
      </c>
      <c r="M56" s="20" t="s">
        <v>2545</v>
      </c>
      <c r="N56" s="20" t="s">
        <v>230</v>
      </c>
      <c r="O56" s="21" t="s">
        <v>231</v>
      </c>
    </row>
    <row r="57" spans="1:15" ht="33.75" hidden="1">
      <c r="A57" s="19" t="s">
        <v>442</v>
      </c>
      <c r="B57" s="20" t="s">
        <v>425</v>
      </c>
      <c r="C57" s="20" t="s">
        <v>426</v>
      </c>
      <c r="D57" s="20" t="s">
        <v>427</v>
      </c>
      <c r="E57" s="20" t="s">
        <v>428</v>
      </c>
      <c r="F57" s="20" t="s">
        <v>3066</v>
      </c>
      <c r="G57" s="20" t="s">
        <v>227</v>
      </c>
      <c r="H57" s="20" t="s">
        <v>429</v>
      </c>
      <c r="I57" s="26">
        <v>16336.32</v>
      </c>
      <c r="J57" s="26">
        <v>17643.23</v>
      </c>
      <c r="K57" s="26">
        <v>18701.82</v>
      </c>
      <c r="L57" s="26">
        <v>18701.82</v>
      </c>
      <c r="M57" s="20" t="s">
        <v>430</v>
      </c>
      <c r="N57" s="20" t="s">
        <v>230</v>
      </c>
      <c r="O57" s="21" t="s">
        <v>231</v>
      </c>
    </row>
    <row r="58" spans="1:15" ht="22.5" hidden="1">
      <c r="A58" s="19" t="s">
        <v>451</v>
      </c>
      <c r="B58" s="20" t="s">
        <v>425</v>
      </c>
      <c r="C58" s="20" t="s">
        <v>2634</v>
      </c>
      <c r="D58" s="20" t="s">
        <v>2635</v>
      </c>
      <c r="E58" s="20" t="s">
        <v>2636</v>
      </c>
      <c r="F58" s="20" t="s">
        <v>2633</v>
      </c>
      <c r="G58" s="20" t="s">
        <v>227</v>
      </c>
      <c r="H58" s="20" t="s">
        <v>429</v>
      </c>
      <c r="I58" s="26">
        <v>16336.32</v>
      </c>
      <c r="J58" s="26">
        <v>17643.23</v>
      </c>
      <c r="K58" s="26">
        <v>18701.82</v>
      </c>
      <c r="L58" s="26">
        <v>18701.82</v>
      </c>
      <c r="M58" s="20" t="s">
        <v>304</v>
      </c>
      <c r="N58" s="20" t="s">
        <v>230</v>
      </c>
      <c r="O58" s="21" t="s">
        <v>231</v>
      </c>
    </row>
    <row r="59" spans="1:15" ht="33.75" hidden="1">
      <c r="A59" s="19" t="s">
        <v>448</v>
      </c>
      <c r="B59" s="20" t="s">
        <v>425</v>
      </c>
      <c r="C59" s="20" t="s">
        <v>432</v>
      </c>
      <c r="D59" s="20" t="s">
        <v>433</v>
      </c>
      <c r="E59" s="20" t="s">
        <v>434</v>
      </c>
      <c r="F59" s="20" t="s">
        <v>3054</v>
      </c>
      <c r="G59" s="20" t="s">
        <v>227</v>
      </c>
      <c r="H59" s="20" t="s">
        <v>429</v>
      </c>
      <c r="I59" s="26">
        <v>11435.42</v>
      </c>
      <c r="J59" s="26">
        <v>12350.25</v>
      </c>
      <c r="K59" s="26">
        <v>13091.27</v>
      </c>
      <c r="L59" s="26">
        <v>13091.27</v>
      </c>
      <c r="M59" s="20" t="s">
        <v>304</v>
      </c>
      <c r="N59" s="20" t="s">
        <v>230</v>
      </c>
      <c r="O59" s="21" t="s">
        <v>231</v>
      </c>
    </row>
    <row r="60" spans="1:15" ht="22.5" hidden="1">
      <c r="A60" s="19" t="s">
        <v>459</v>
      </c>
      <c r="B60" s="20" t="s">
        <v>2876</v>
      </c>
      <c r="C60" s="20" t="s">
        <v>2877</v>
      </c>
      <c r="D60" s="20" t="s">
        <v>2878</v>
      </c>
      <c r="E60" s="20" t="s">
        <v>2879</v>
      </c>
      <c r="F60" s="20" t="s">
        <v>2867</v>
      </c>
      <c r="G60" s="20" t="s">
        <v>227</v>
      </c>
      <c r="H60" s="20" t="s">
        <v>2880</v>
      </c>
      <c r="I60" s="26">
        <v>23815.46</v>
      </c>
      <c r="J60" s="26">
        <v>25720.7</v>
      </c>
      <c r="K60" s="26">
        <v>27263.94</v>
      </c>
      <c r="L60" s="26">
        <v>27263.94</v>
      </c>
      <c r="M60" s="20" t="s">
        <v>2425</v>
      </c>
      <c r="N60" s="20" t="s">
        <v>230</v>
      </c>
      <c r="O60" s="21" t="s">
        <v>231</v>
      </c>
    </row>
    <row r="61" spans="1:15" ht="22.5" hidden="1">
      <c r="A61" s="19" t="s">
        <v>453</v>
      </c>
      <c r="B61" s="20" t="s">
        <v>2876</v>
      </c>
      <c r="C61" s="20" t="s">
        <v>2877</v>
      </c>
      <c r="D61" s="20" t="s">
        <v>73</v>
      </c>
      <c r="E61" s="20" t="s">
        <v>2881</v>
      </c>
      <c r="F61" s="20" t="s">
        <v>2867</v>
      </c>
      <c r="G61" s="20" t="s">
        <v>227</v>
      </c>
      <c r="H61" s="20" t="s">
        <v>2880</v>
      </c>
      <c r="I61" s="26">
        <v>3969.24</v>
      </c>
      <c r="J61" s="26">
        <v>4286.78</v>
      </c>
      <c r="K61" s="26">
        <v>4543.9799999999996</v>
      </c>
      <c r="L61" s="26">
        <v>4543.9799999999996</v>
      </c>
      <c r="M61" s="20" t="s">
        <v>2425</v>
      </c>
      <c r="N61" s="20" t="s">
        <v>230</v>
      </c>
      <c r="O61" s="21" t="s">
        <v>231</v>
      </c>
    </row>
    <row r="62" spans="1:15" ht="45" hidden="1">
      <c r="A62" s="19" t="s">
        <v>466</v>
      </c>
      <c r="B62" s="20" t="s">
        <v>436</v>
      </c>
      <c r="C62" s="20" t="s">
        <v>437</v>
      </c>
      <c r="D62" s="20" t="s">
        <v>438</v>
      </c>
      <c r="E62" s="20" t="s">
        <v>439</v>
      </c>
      <c r="F62" s="20" t="s">
        <v>440</v>
      </c>
      <c r="G62" s="20" t="s">
        <v>227</v>
      </c>
      <c r="H62" s="20" t="s">
        <v>441</v>
      </c>
      <c r="I62" s="26">
        <v>4650</v>
      </c>
      <c r="J62" s="26">
        <v>5022</v>
      </c>
      <c r="K62" s="26">
        <v>5323.32</v>
      </c>
      <c r="L62" s="26">
        <v>5323.32</v>
      </c>
      <c r="M62" s="20" t="s">
        <v>368</v>
      </c>
      <c r="N62" s="20" t="s">
        <v>230</v>
      </c>
      <c r="O62" s="21" t="s">
        <v>231</v>
      </c>
    </row>
    <row r="63" spans="1:15" hidden="1">
      <c r="A63" s="19" t="s">
        <v>467</v>
      </c>
      <c r="B63" s="20" t="s">
        <v>2637</v>
      </c>
      <c r="C63" s="20" t="s">
        <v>2638</v>
      </c>
      <c r="D63" s="20" t="s">
        <v>73</v>
      </c>
      <c r="E63" s="20" t="s">
        <v>2639</v>
      </c>
      <c r="F63" s="20" t="s">
        <v>2633</v>
      </c>
      <c r="G63" s="20" t="s">
        <v>227</v>
      </c>
      <c r="H63" s="20" t="s">
        <v>2640</v>
      </c>
      <c r="I63" s="26">
        <v>71763</v>
      </c>
      <c r="J63" s="26">
        <v>77504.039999999994</v>
      </c>
      <c r="K63" s="26">
        <v>79664.039999999994</v>
      </c>
      <c r="L63" s="26">
        <v>79664.039999999994</v>
      </c>
      <c r="M63" s="20" t="s">
        <v>2421</v>
      </c>
      <c r="N63" s="20" t="s">
        <v>230</v>
      </c>
      <c r="O63" s="21" t="s">
        <v>231</v>
      </c>
    </row>
    <row r="64" spans="1:15" hidden="1">
      <c r="A64" s="19" t="s">
        <v>468</v>
      </c>
      <c r="B64" s="20" t="s">
        <v>2637</v>
      </c>
      <c r="C64" s="20" t="s">
        <v>2641</v>
      </c>
      <c r="D64" s="20" t="s">
        <v>73</v>
      </c>
      <c r="E64" s="20" t="s">
        <v>2642</v>
      </c>
      <c r="F64" s="20" t="s">
        <v>2633</v>
      </c>
      <c r="G64" s="20" t="s">
        <v>227</v>
      </c>
      <c r="H64" s="20" t="s">
        <v>2640</v>
      </c>
      <c r="I64" s="26">
        <v>71763</v>
      </c>
      <c r="J64" s="26">
        <v>77504.039999999994</v>
      </c>
      <c r="K64" s="26">
        <v>79664.039999999994</v>
      </c>
      <c r="L64" s="26">
        <v>79664.039999999994</v>
      </c>
      <c r="M64" s="20" t="s">
        <v>2421</v>
      </c>
      <c r="N64" s="20" t="s">
        <v>230</v>
      </c>
      <c r="O64" s="21" t="s">
        <v>231</v>
      </c>
    </row>
    <row r="65" spans="1:15" hidden="1">
      <c r="A65" s="19" t="s">
        <v>474</v>
      </c>
      <c r="B65" s="20" t="s">
        <v>2637</v>
      </c>
      <c r="C65" s="20" t="s">
        <v>2643</v>
      </c>
      <c r="D65" s="20" t="s">
        <v>73</v>
      </c>
      <c r="E65" s="20" t="s">
        <v>2644</v>
      </c>
      <c r="F65" s="20" t="s">
        <v>2633</v>
      </c>
      <c r="G65" s="20" t="s">
        <v>227</v>
      </c>
      <c r="H65" s="20" t="s">
        <v>2640</v>
      </c>
      <c r="I65" s="26">
        <v>71763</v>
      </c>
      <c r="J65" s="26">
        <v>77504.039999999994</v>
      </c>
      <c r="K65" s="26">
        <v>79664.039999999994</v>
      </c>
      <c r="L65" s="26">
        <v>79664.039999999994</v>
      </c>
      <c r="M65" s="20" t="s">
        <v>2421</v>
      </c>
      <c r="N65" s="20" t="s">
        <v>230</v>
      </c>
      <c r="O65" s="21" t="s">
        <v>231</v>
      </c>
    </row>
    <row r="66" spans="1:15" hidden="1">
      <c r="A66" s="19" t="s">
        <v>477</v>
      </c>
      <c r="B66" s="20" t="s">
        <v>2637</v>
      </c>
      <c r="C66" s="20" t="s">
        <v>2645</v>
      </c>
      <c r="D66" s="20" t="s">
        <v>73</v>
      </c>
      <c r="E66" s="20" t="s">
        <v>2646</v>
      </c>
      <c r="F66" s="20" t="s">
        <v>2633</v>
      </c>
      <c r="G66" s="20" t="s">
        <v>227</v>
      </c>
      <c r="H66" s="20" t="s">
        <v>2640</v>
      </c>
      <c r="I66" s="26">
        <v>71763</v>
      </c>
      <c r="J66" s="26">
        <v>77504.039999999994</v>
      </c>
      <c r="K66" s="26">
        <v>79664.039999999994</v>
      </c>
      <c r="L66" s="26">
        <v>79664.039999999994</v>
      </c>
      <c r="M66" s="20" t="s">
        <v>2421</v>
      </c>
      <c r="N66" s="20" t="s">
        <v>230</v>
      </c>
      <c r="O66" s="21" t="s">
        <v>231</v>
      </c>
    </row>
    <row r="67" spans="1:15" ht="22.5" hidden="1">
      <c r="A67" s="19" t="s">
        <v>482</v>
      </c>
      <c r="B67" s="20" t="s">
        <v>443</v>
      </c>
      <c r="C67" s="20" t="s">
        <v>444</v>
      </c>
      <c r="D67" s="20" t="s">
        <v>176</v>
      </c>
      <c r="E67" s="20" t="s">
        <v>445</v>
      </c>
      <c r="F67" s="20" t="s">
        <v>2633</v>
      </c>
      <c r="G67" s="20" t="s">
        <v>227</v>
      </c>
      <c r="H67" s="20" t="s">
        <v>446</v>
      </c>
      <c r="I67" s="26">
        <v>2477.4899999999998</v>
      </c>
      <c r="J67" s="26">
        <v>2675.69</v>
      </c>
      <c r="K67" s="26">
        <v>2836.23</v>
      </c>
      <c r="L67" s="26">
        <v>2836.23</v>
      </c>
      <c r="M67" s="20" t="s">
        <v>447</v>
      </c>
      <c r="N67" s="20" t="s">
        <v>230</v>
      </c>
      <c r="O67" s="21" t="s">
        <v>231</v>
      </c>
    </row>
    <row r="68" spans="1:15" ht="22.5" hidden="1">
      <c r="A68" s="19" t="s">
        <v>499</v>
      </c>
      <c r="B68" s="20" t="s">
        <v>443</v>
      </c>
      <c r="C68" s="20" t="s">
        <v>444</v>
      </c>
      <c r="D68" s="20" t="s">
        <v>449</v>
      </c>
      <c r="E68" s="20" t="s">
        <v>450</v>
      </c>
      <c r="F68" s="20" t="s">
        <v>2633</v>
      </c>
      <c r="G68" s="20" t="s">
        <v>227</v>
      </c>
      <c r="H68" s="20" t="s">
        <v>446</v>
      </c>
      <c r="I68" s="26">
        <v>3716.24</v>
      </c>
      <c r="J68" s="26">
        <v>4013.54</v>
      </c>
      <c r="K68" s="26">
        <v>4254.3500000000004</v>
      </c>
      <c r="L68" s="26">
        <v>4254.3500000000004</v>
      </c>
      <c r="M68" s="20" t="s">
        <v>447</v>
      </c>
      <c r="N68" s="20" t="s">
        <v>230</v>
      </c>
      <c r="O68" s="21" t="s">
        <v>231</v>
      </c>
    </row>
    <row r="69" spans="1:15" ht="22.5" hidden="1">
      <c r="A69" s="19" t="s">
        <v>485</v>
      </c>
      <c r="B69" s="20" t="s">
        <v>443</v>
      </c>
      <c r="C69" s="20" t="s">
        <v>444</v>
      </c>
      <c r="D69" s="20" t="s">
        <v>73</v>
      </c>
      <c r="E69" s="20" t="s">
        <v>452</v>
      </c>
      <c r="F69" s="20" t="s">
        <v>2633</v>
      </c>
      <c r="G69" s="20" t="s">
        <v>227</v>
      </c>
      <c r="H69" s="20" t="s">
        <v>446</v>
      </c>
      <c r="I69" s="26">
        <v>7432.47</v>
      </c>
      <c r="J69" s="26">
        <v>8027.07</v>
      </c>
      <c r="K69" s="26">
        <v>8508.69</v>
      </c>
      <c r="L69" s="26">
        <v>8508.69</v>
      </c>
      <c r="M69" s="20" t="s">
        <v>447</v>
      </c>
      <c r="N69" s="20" t="s">
        <v>230</v>
      </c>
      <c r="O69" s="21" t="s">
        <v>231</v>
      </c>
    </row>
    <row r="70" spans="1:15" ht="33.75" hidden="1">
      <c r="A70" s="19" t="s">
        <v>493</v>
      </c>
      <c r="B70" s="20" t="s">
        <v>454</v>
      </c>
      <c r="C70" s="20" t="s">
        <v>455</v>
      </c>
      <c r="D70" s="20" t="s">
        <v>438</v>
      </c>
      <c r="E70" s="20" t="s">
        <v>456</v>
      </c>
      <c r="F70" s="20" t="s">
        <v>2882</v>
      </c>
      <c r="G70" s="20" t="s">
        <v>804</v>
      </c>
      <c r="H70" s="20" t="s">
        <v>457</v>
      </c>
      <c r="I70" s="26">
        <v>3260</v>
      </c>
      <c r="J70" s="26">
        <v>3520.8</v>
      </c>
      <c r="K70" s="26">
        <v>3732.05</v>
      </c>
      <c r="L70" s="26">
        <v>3732.05</v>
      </c>
      <c r="M70" s="20" t="s">
        <v>458</v>
      </c>
      <c r="N70" s="20" t="s">
        <v>230</v>
      </c>
      <c r="O70" s="21" t="s">
        <v>231</v>
      </c>
    </row>
    <row r="71" spans="1:15" ht="33.75" hidden="1">
      <c r="A71" s="19" t="s">
        <v>502</v>
      </c>
      <c r="B71" s="20" t="s">
        <v>460</v>
      </c>
      <c r="C71" s="20" t="s">
        <v>461</v>
      </c>
      <c r="D71" s="20" t="s">
        <v>462</v>
      </c>
      <c r="E71" s="20" t="s">
        <v>463</v>
      </c>
      <c r="F71" s="20" t="s">
        <v>2536</v>
      </c>
      <c r="G71" s="20" t="s">
        <v>227</v>
      </c>
      <c r="H71" s="20" t="s">
        <v>464</v>
      </c>
      <c r="I71" s="26">
        <v>1200000</v>
      </c>
      <c r="J71" s="26">
        <v>1296000</v>
      </c>
      <c r="K71" s="26">
        <v>1298160</v>
      </c>
      <c r="L71" s="26">
        <v>1298160</v>
      </c>
      <c r="M71" s="20" t="s">
        <v>465</v>
      </c>
      <c r="N71" s="20" t="s">
        <v>230</v>
      </c>
      <c r="O71" s="21" t="s">
        <v>231</v>
      </c>
    </row>
    <row r="72" spans="1:15" ht="67.5" hidden="1">
      <c r="A72" s="19" t="s">
        <v>509</v>
      </c>
      <c r="B72" s="20" t="s">
        <v>469</v>
      </c>
      <c r="C72" s="20" t="s">
        <v>470</v>
      </c>
      <c r="D72" s="20" t="s">
        <v>184</v>
      </c>
      <c r="E72" s="20" t="s">
        <v>471</v>
      </c>
      <c r="F72" s="20" t="s">
        <v>2867</v>
      </c>
      <c r="G72" s="20" t="s">
        <v>227</v>
      </c>
      <c r="H72" s="20" t="s">
        <v>472</v>
      </c>
      <c r="I72" s="26">
        <v>30286</v>
      </c>
      <c r="J72" s="26">
        <v>32708.880000000001</v>
      </c>
      <c r="K72" s="26">
        <v>34671.410000000003</v>
      </c>
      <c r="L72" s="26">
        <v>23114.27</v>
      </c>
      <c r="M72" s="20" t="s">
        <v>473</v>
      </c>
      <c r="N72" s="20" t="s">
        <v>230</v>
      </c>
      <c r="O72" s="21" t="s">
        <v>231</v>
      </c>
    </row>
    <row r="73" spans="1:15" ht="67.5" hidden="1">
      <c r="A73" s="19" t="s">
        <v>514</v>
      </c>
      <c r="B73" s="20" t="s">
        <v>469</v>
      </c>
      <c r="C73" s="20" t="s">
        <v>475</v>
      </c>
      <c r="D73" s="20" t="s">
        <v>184</v>
      </c>
      <c r="E73" s="20" t="s">
        <v>476</v>
      </c>
      <c r="F73" s="20" t="s">
        <v>2867</v>
      </c>
      <c r="G73" s="20" t="s">
        <v>227</v>
      </c>
      <c r="H73" s="20" t="s">
        <v>472</v>
      </c>
      <c r="I73" s="26">
        <v>30286</v>
      </c>
      <c r="J73" s="26">
        <v>32708.880000000001</v>
      </c>
      <c r="K73" s="26">
        <v>34671.410000000003</v>
      </c>
      <c r="L73" s="26">
        <v>34671.410000000003</v>
      </c>
      <c r="M73" s="20" t="s">
        <v>473</v>
      </c>
      <c r="N73" s="20" t="s">
        <v>230</v>
      </c>
      <c r="O73" s="21" t="s">
        <v>231</v>
      </c>
    </row>
    <row r="74" spans="1:15" ht="22.5" hidden="1">
      <c r="A74" s="19" t="s">
        <v>516</v>
      </c>
      <c r="B74" s="20" t="s">
        <v>44</v>
      </c>
      <c r="C74" s="20" t="s">
        <v>478</v>
      </c>
      <c r="D74" s="20" t="s">
        <v>45</v>
      </c>
      <c r="E74" s="20" t="s">
        <v>479</v>
      </c>
      <c r="F74" s="20" t="s">
        <v>2647</v>
      </c>
      <c r="G74" s="20" t="s">
        <v>227</v>
      </c>
      <c r="H74" s="20" t="s">
        <v>480</v>
      </c>
      <c r="I74" s="26">
        <v>3735.05</v>
      </c>
      <c r="J74" s="26">
        <v>4033.85</v>
      </c>
      <c r="K74" s="26">
        <v>4275.88</v>
      </c>
      <c r="L74" s="26">
        <v>4275.88</v>
      </c>
      <c r="M74" s="20" t="s">
        <v>481</v>
      </c>
      <c r="N74" s="20" t="s">
        <v>230</v>
      </c>
      <c r="O74" s="21" t="s">
        <v>231</v>
      </c>
    </row>
    <row r="75" spans="1:15" ht="22.5" hidden="1">
      <c r="A75" s="19" t="s">
        <v>519</v>
      </c>
      <c r="B75" s="20" t="s">
        <v>44</v>
      </c>
      <c r="C75" s="20" t="s">
        <v>483</v>
      </c>
      <c r="D75" s="20" t="s">
        <v>45</v>
      </c>
      <c r="E75" s="20" t="s">
        <v>484</v>
      </c>
      <c r="F75" s="20" t="s">
        <v>2647</v>
      </c>
      <c r="G75" s="20" t="s">
        <v>227</v>
      </c>
      <c r="H75" s="20" t="s">
        <v>480</v>
      </c>
      <c r="I75" s="26">
        <v>3735.05</v>
      </c>
      <c r="J75" s="26">
        <v>4033.85</v>
      </c>
      <c r="K75" s="26">
        <v>4275.88</v>
      </c>
      <c r="L75" s="26">
        <v>4275.88</v>
      </c>
      <c r="M75" s="20" t="s">
        <v>481</v>
      </c>
      <c r="N75" s="20" t="s">
        <v>230</v>
      </c>
      <c r="O75" s="21" t="s">
        <v>231</v>
      </c>
    </row>
    <row r="76" spans="1:15" hidden="1">
      <c r="A76" s="19" t="s">
        <v>522</v>
      </c>
      <c r="B76" s="20" t="s">
        <v>486</v>
      </c>
      <c r="C76" s="20" t="s">
        <v>487</v>
      </c>
      <c r="D76" s="20" t="s">
        <v>488</v>
      </c>
      <c r="E76" s="20" t="s">
        <v>489</v>
      </c>
      <c r="F76" s="20" t="s">
        <v>2429</v>
      </c>
      <c r="G76" s="20" t="s">
        <v>227</v>
      </c>
      <c r="H76" s="20" t="s">
        <v>491</v>
      </c>
      <c r="I76" s="26">
        <v>50966.48</v>
      </c>
      <c r="J76" s="26">
        <v>55043.8</v>
      </c>
      <c r="K76" s="26">
        <v>57203.8</v>
      </c>
      <c r="L76" s="26">
        <v>57203.8</v>
      </c>
      <c r="M76" s="20" t="s">
        <v>492</v>
      </c>
      <c r="N76" s="20" t="s">
        <v>230</v>
      </c>
      <c r="O76" s="21" t="s">
        <v>231</v>
      </c>
    </row>
    <row r="77" spans="1:15" ht="22.5" hidden="1">
      <c r="A77" s="19" t="s">
        <v>525</v>
      </c>
      <c r="B77" s="20" t="s">
        <v>35</v>
      </c>
      <c r="C77" s="20" t="s">
        <v>494</v>
      </c>
      <c r="D77" s="20" t="s">
        <v>495</v>
      </c>
      <c r="E77" s="20" t="s">
        <v>496</v>
      </c>
      <c r="F77" s="20" t="s">
        <v>3066</v>
      </c>
      <c r="G77" s="20" t="s">
        <v>227</v>
      </c>
      <c r="H77" s="20" t="s">
        <v>497</v>
      </c>
      <c r="I77" s="26">
        <v>8605.67</v>
      </c>
      <c r="J77" s="26">
        <v>9294.1200000000008</v>
      </c>
      <c r="K77" s="26">
        <v>9851.77</v>
      </c>
      <c r="L77" s="26">
        <v>9851.77</v>
      </c>
      <c r="M77" s="20" t="s">
        <v>3067</v>
      </c>
      <c r="N77" s="20" t="s">
        <v>230</v>
      </c>
      <c r="O77" s="21" t="s">
        <v>231</v>
      </c>
    </row>
    <row r="78" spans="1:15" ht="22.5" hidden="1">
      <c r="A78" s="19" t="s">
        <v>527</v>
      </c>
      <c r="B78" s="20" t="s">
        <v>35</v>
      </c>
      <c r="C78" s="20" t="s">
        <v>494</v>
      </c>
      <c r="D78" s="20" t="s">
        <v>500</v>
      </c>
      <c r="E78" s="20" t="s">
        <v>501</v>
      </c>
      <c r="F78" s="20" t="s">
        <v>3066</v>
      </c>
      <c r="G78" s="20" t="s">
        <v>227</v>
      </c>
      <c r="H78" s="20" t="s">
        <v>497</v>
      </c>
      <c r="I78" s="26">
        <v>8605.67</v>
      </c>
      <c r="J78" s="26">
        <v>9294.1200000000008</v>
      </c>
      <c r="K78" s="26">
        <v>9851.77</v>
      </c>
      <c r="L78" s="26">
        <v>9851.77</v>
      </c>
      <c r="M78" s="20" t="s">
        <v>3067</v>
      </c>
      <c r="N78" s="20" t="s">
        <v>230</v>
      </c>
      <c r="O78" s="21" t="s">
        <v>231</v>
      </c>
    </row>
    <row r="79" spans="1:15" ht="22.5" hidden="1">
      <c r="A79" s="19" t="s">
        <v>533</v>
      </c>
      <c r="B79" s="20" t="s">
        <v>503</v>
      </c>
      <c r="C79" s="20" t="s">
        <v>504</v>
      </c>
      <c r="D79" s="20" t="s">
        <v>505</v>
      </c>
      <c r="E79" s="20" t="s">
        <v>506</v>
      </c>
      <c r="F79" s="20" t="s">
        <v>251</v>
      </c>
      <c r="G79" s="20" t="s">
        <v>316</v>
      </c>
      <c r="H79" s="20" t="s">
        <v>507</v>
      </c>
      <c r="I79" s="26">
        <v>1600</v>
      </c>
      <c r="J79" s="26">
        <v>1728</v>
      </c>
      <c r="K79" s="26">
        <v>1831.68</v>
      </c>
      <c r="L79" s="26">
        <v>1831.68</v>
      </c>
      <c r="M79" s="20" t="s">
        <v>508</v>
      </c>
      <c r="N79" s="20" t="s">
        <v>230</v>
      </c>
      <c r="O79" s="21" t="s">
        <v>231</v>
      </c>
    </row>
    <row r="80" spans="1:15" ht="56.25" hidden="1">
      <c r="A80" s="19" t="s">
        <v>540</v>
      </c>
      <c r="B80" s="20" t="s">
        <v>186</v>
      </c>
      <c r="C80" s="20" t="s">
        <v>526</v>
      </c>
      <c r="D80" s="20" t="s">
        <v>187</v>
      </c>
      <c r="E80" s="20" t="s">
        <v>2762</v>
      </c>
      <c r="F80" s="20" t="s">
        <v>2754</v>
      </c>
      <c r="G80" s="20" t="s">
        <v>227</v>
      </c>
      <c r="H80" s="20" t="s">
        <v>512</v>
      </c>
      <c r="I80" s="26">
        <v>420</v>
      </c>
      <c r="J80" s="26">
        <v>453.6</v>
      </c>
      <c r="K80" s="26">
        <v>480.82</v>
      </c>
      <c r="L80" s="26">
        <v>480.82</v>
      </c>
      <c r="M80" s="20" t="s">
        <v>513</v>
      </c>
      <c r="N80" s="20" t="s">
        <v>230</v>
      </c>
      <c r="O80" s="21" t="s">
        <v>231</v>
      </c>
    </row>
    <row r="81" spans="1:15" ht="56.25" hidden="1">
      <c r="A81" s="19" t="s">
        <v>546</v>
      </c>
      <c r="B81" s="20" t="s">
        <v>186</v>
      </c>
      <c r="C81" s="20" t="s">
        <v>510</v>
      </c>
      <c r="D81" s="20" t="s">
        <v>187</v>
      </c>
      <c r="E81" s="20" t="s">
        <v>511</v>
      </c>
      <c r="F81" s="20" t="s">
        <v>3068</v>
      </c>
      <c r="G81" s="20" t="s">
        <v>3069</v>
      </c>
      <c r="H81" s="20" t="s">
        <v>512</v>
      </c>
      <c r="I81" s="26">
        <v>420</v>
      </c>
      <c r="J81" s="26">
        <v>453.6</v>
      </c>
      <c r="K81" s="26">
        <v>480.82</v>
      </c>
      <c r="L81" s="26">
        <v>480.82</v>
      </c>
      <c r="M81" s="20" t="s">
        <v>513</v>
      </c>
      <c r="N81" s="20" t="s">
        <v>230</v>
      </c>
      <c r="O81" s="21" t="s">
        <v>231</v>
      </c>
    </row>
    <row r="82" spans="1:15" ht="56.25" hidden="1">
      <c r="A82" s="19" t="s">
        <v>553</v>
      </c>
      <c r="B82" s="20" t="s">
        <v>186</v>
      </c>
      <c r="C82" s="20" t="s">
        <v>517</v>
      </c>
      <c r="D82" s="20" t="s">
        <v>187</v>
      </c>
      <c r="E82" s="20" t="s">
        <v>518</v>
      </c>
      <c r="F82" s="20" t="s">
        <v>3070</v>
      </c>
      <c r="G82" s="20" t="s">
        <v>3071</v>
      </c>
      <c r="H82" s="20" t="s">
        <v>512</v>
      </c>
      <c r="I82" s="26">
        <v>501.35</v>
      </c>
      <c r="J82" s="26">
        <v>541.46</v>
      </c>
      <c r="K82" s="26">
        <v>573.94000000000005</v>
      </c>
      <c r="L82" s="26">
        <v>480.82</v>
      </c>
      <c r="M82" s="20" t="s">
        <v>3072</v>
      </c>
      <c r="N82" s="20" t="s">
        <v>230</v>
      </c>
      <c r="O82" s="21" t="s">
        <v>231</v>
      </c>
    </row>
    <row r="83" spans="1:15" ht="56.25" hidden="1">
      <c r="A83" s="19" t="s">
        <v>559</v>
      </c>
      <c r="B83" s="20" t="s">
        <v>186</v>
      </c>
      <c r="C83" s="20" t="s">
        <v>520</v>
      </c>
      <c r="D83" s="20" t="s">
        <v>187</v>
      </c>
      <c r="E83" s="20" t="s">
        <v>521</v>
      </c>
      <c r="F83" s="20" t="s">
        <v>2763</v>
      </c>
      <c r="G83" s="20" t="s">
        <v>227</v>
      </c>
      <c r="H83" s="20" t="s">
        <v>512</v>
      </c>
      <c r="I83" s="26">
        <v>422.5</v>
      </c>
      <c r="J83" s="26">
        <v>456.3</v>
      </c>
      <c r="K83" s="26">
        <v>483.68</v>
      </c>
      <c r="L83" s="26">
        <v>480.82</v>
      </c>
      <c r="M83" s="20" t="s">
        <v>513</v>
      </c>
      <c r="N83" s="20" t="s">
        <v>230</v>
      </c>
      <c r="O83" s="21" t="s">
        <v>231</v>
      </c>
    </row>
    <row r="84" spans="1:15" ht="56.25" hidden="1">
      <c r="A84" s="19" t="s">
        <v>562</v>
      </c>
      <c r="B84" s="20" t="s">
        <v>186</v>
      </c>
      <c r="C84" s="20" t="s">
        <v>523</v>
      </c>
      <c r="D84" s="20" t="s">
        <v>187</v>
      </c>
      <c r="E84" s="20" t="s">
        <v>524</v>
      </c>
      <c r="F84" s="20" t="s">
        <v>2867</v>
      </c>
      <c r="G84" s="20" t="s">
        <v>2883</v>
      </c>
      <c r="H84" s="20" t="s">
        <v>512</v>
      </c>
      <c r="I84" s="26">
        <v>275</v>
      </c>
      <c r="J84" s="26">
        <v>297</v>
      </c>
      <c r="K84" s="26">
        <v>314.82</v>
      </c>
      <c r="L84" s="26">
        <v>314.82</v>
      </c>
      <c r="M84" s="20" t="s">
        <v>513</v>
      </c>
      <c r="N84" s="20" t="s">
        <v>230</v>
      </c>
      <c r="O84" s="21" t="s">
        <v>231</v>
      </c>
    </row>
    <row r="85" spans="1:15" ht="22.5" hidden="1">
      <c r="A85" s="19" t="s">
        <v>565</v>
      </c>
      <c r="B85" s="20" t="s">
        <v>528</v>
      </c>
      <c r="C85" s="20" t="s">
        <v>529</v>
      </c>
      <c r="D85" s="20" t="s">
        <v>177</v>
      </c>
      <c r="E85" s="20" t="s">
        <v>530</v>
      </c>
      <c r="F85" s="20" t="s">
        <v>3054</v>
      </c>
      <c r="G85" s="20" t="s">
        <v>316</v>
      </c>
      <c r="H85" s="20" t="s">
        <v>531</v>
      </c>
      <c r="I85" s="26">
        <v>3200</v>
      </c>
      <c r="J85" s="26">
        <v>3456</v>
      </c>
      <c r="K85" s="26">
        <v>3663.36</v>
      </c>
      <c r="L85" s="26">
        <v>3663.36</v>
      </c>
      <c r="M85" s="20" t="s">
        <v>532</v>
      </c>
      <c r="N85" s="20" t="s">
        <v>230</v>
      </c>
      <c r="O85" s="21" t="s">
        <v>231</v>
      </c>
    </row>
    <row r="86" spans="1:15" ht="33.75" hidden="1">
      <c r="A86" s="19" t="s">
        <v>567</v>
      </c>
      <c r="B86" s="20" t="s">
        <v>534</v>
      </c>
      <c r="C86" s="20" t="s">
        <v>535</v>
      </c>
      <c r="D86" s="20" t="s">
        <v>952</v>
      </c>
      <c r="E86" s="20" t="s">
        <v>2553</v>
      </c>
      <c r="F86" s="20" t="s">
        <v>2536</v>
      </c>
      <c r="G86" s="20" t="s">
        <v>227</v>
      </c>
      <c r="H86" s="20" t="s">
        <v>538</v>
      </c>
      <c r="I86" s="26">
        <v>3961.22</v>
      </c>
      <c r="J86" s="26">
        <v>4278.12</v>
      </c>
      <c r="K86" s="26">
        <v>4534.8</v>
      </c>
      <c r="L86" s="26">
        <v>4534.8</v>
      </c>
      <c r="M86" s="20" t="s">
        <v>2554</v>
      </c>
      <c r="N86" s="20" t="s">
        <v>230</v>
      </c>
      <c r="O86" s="21" t="s">
        <v>231</v>
      </c>
    </row>
    <row r="87" spans="1:15" ht="33.75" hidden="1">
      <c r="A87" s="19" t="s">
        <v>566</v>
      </c>
      <c r="B87" s="20" t="s">
        <v>534</v>
      </c>
      <c r="C87" s="20" t="s">
        <v>535</v>
      </c>
      <c r="D87" s="20" t="s">
        <v>536</v>
      </c>
      <c r="E87" s="20" t="s">
        <v>537</v>
      </c>
      <c r="F87" s="20" t="s">
        <v>2754</v>
      </c>
      <c r="G87" s="20" t="s">
        <v>227</v>
      </c>
      <c r="H87" s="20" t="s">
        <v>538</v>
      </c>
      <c r="I87" s="26">
        <v>7399.99</v>
      </c>
      <c r="J87" s="26">
        <v>7991.99</v>
      </c>
      <c r="K87" s="26">
        <v>8471.51</v>
      </c>
      <c r="L87" s="26">
        <v>8471.51</v>
      </c>
      <c r="M87" s="20" t="s">
        <v>539</v>
      </c>
      <c r="N87" s="20" t="s">
        <v>230</v>
      </c>
      <c r="O87" s="21" t="s">
        <v>231</v>
      </c>
    </row>
    <row r="88" spans="1:15" hidden="1">
      <c r="A88" s="19" t="s">
        <v>573</v>
      </c>
      <c r="B88" s="20" t="s">
        <v>541</v>
      </c>
      <c r="C88" s="20" t="s">
        <v>542</v>
      </c>
      <c r="D88" s="20" t="s">
        <v>41</v>
      </c>
      <c r="E88" s="20" t="s">
        <v>543</v>
      </c>
      <c r="F88" s="20" t="s">
        <v>2536</v>
      </c>
      <c r="G88" s="20" t="s">
        <v>316</v>
      </c>
      <c r="H88" s="20" t="s">
        <v>544</v>
      </c>
      <c r="I88" s="26">
        <v>9708.39</v>
      </c>
      <c r="J88" s="26">
        <v>10485.06</v>
      </c>
      <c r="K88" s="26">
        <v>11114.16</v>
      </c>
      <c r="L88" s="26">
        <v>11114.16</v>
      </c>
      <c r="M88" s="20" t="s">
        <v>545</v>
      </c>
      <c r="N88" s="20" t="s">
        <v>230</v>
      </c>
      <c r="O88" s="21" t="s">
        <v>231</v>
      </c>
    </row>
    <row r="89" spans="1:15" hidden="1">
      <c r="A89" s="19" t="s">
        <v>578</v>
      </c>
      <c r="B89" s="20" t="s">
        <v>541</v>
      </c>
      <c r="C89" s="20" t="s">
        <v>3073</v>
      </c>
      <c r="D89" s="20" t="s">
        <v>7</v>
      </c>
      <c r="E89" s="20" t="s">
        <v>3074</v>
      </c>
      <c r="F89" s="20" t="s">
        <v>3054</v>
      </c>
      <c r="G89" s="20" t="s">
        <v>316</v>
      </c>
      <c r="H89" s="20" t="s">
        <v>544</v>
      </c>
      <c r="I89" s="26">
        <v>9708.39</v>
      </c>
      <c r="J89" s="26">
        <v>10485.06</v>
      </c>
      <c r="K89" s="26">
        <v>11114.16</v>
      </c>
      <c r="L89" s="26">
        <v>11114.16</v>
      </c>
      <c r="M89" s="20" t="s">
        <v>545</v>
      </c>
      <c r="N89" s="20" t="s">
        <v>230</v>
      </c>
      <c r="O89" s="21" t="s">
        <v>231</v>
      </c>
    </row>
    <row r="90" spans="1:15" ht="33.75" hidden="1">
      <c r="A90" s="19" t="s">
        <v>583</v>
      </c>
      <c r="B90" s="20" t="s">
        <v>547</v>
      </c>
      <c r="C90" s="20" t="s">
        <v>548</v>
      </c>
      <c r="D90" s="20" t="s">
        <v>549</v>
      </c>
      <c r="E90" s="20" t="s">
        <v>550</v>
      </c>
      <c r="F90" s="20" t="s">
        <v>2633</v>
      </c>
      <c r="G90" s="20" t="s">
        <v>227</v>
      </c>
      <c r="H90" s="20" t="s">
        <v>551</v>
      </c>
      <c r="I90" s="26">
        <v>9245.2099999999991</v>
      </c>
      <c r="J90" s="26">
        <v>9984.83</v>
      </c>
      <c r="K90" s="26">
        <v>10583.91</v>
      </c>
      <c r="L90" s="26">
        <v>10583.91</v>
      </c>
      <c r="M90" s="20" t="s">
        <v>552</v>
      </c>
      <c r="N90" s="20" t="s">
        <v>230</v>
      </c>
      <c r="O90" s="21" t="s">
        <v>231</v>
      </c>
    </row>
    <row r="91" spans="1:15" hidden="1">
      <c r="A91" s="19" t="s">
        <v>586</v>
      </c>
      <c r="B91" s="20" t="s">
        <v>554</v>
      </c>
      <c r="C91" s="20" t="s">
        <v>555</v>
      </c>
      <c r="D91" s="20" t="s">
        <v>5</v>
      </c>
      <c r="E91" s="20" t="s">
        <v>556</v>
      </c>
      <c r="F91" s="20" t="s">
        <v>2536</v>
      </c>
      <c r="G91" s="20" t="s">
        <v>316</v>
      </c>
      <c r="H91" s="20" t="s">
        <v>557</v>
      </c>
      <c r="I91" s="26">
        <v>750</v>
      </c>
      <c r="J91" s="26">
        <v>810</v>
      </c>
      <c r="K91" s="26">
        <v>858.6</v>
      </c>
      <c r="L91" s="26">
        <v>858.6</v>
      </c>
      <c r="M91" s="20" t="s">
        <v>558</v>
      </c>
      <c r="N91" s="20" t="s">
        <v>230</v>
      </c>
      <c r="O91" s="21" t="s">
        <v>231</v>
      </c>
    </row>
    <row r="92" spans="1:15" ht="22.5" hidden="1">
      <c r="A92" s="19" t="s">
        <v>589</v>
      </c>
      <c r="B92" s="20" t="s">
        <v>554</v>
      </c>
      <c r="C92" s="20" t="s">
        <v>560</v>
      </c>
      <c r="D92" s="20" t="s">
        <v>5</v>
      </c>
      <c r="E92" s="20" t="s">
        <v>561</v>
      </c>
      <c r="F92" s="20" t="s">
        <v>302</v>
      </c>
      <c r="G92" s="20" t="s">
        <v>316</v>
      </c>
      <c r="H92" s="20" t="s">
        <v>557</v>
      </c>
      <c r="I92" s="26">
        <v>700</v>
      </c>
      <c r="J92" s="26">
        <v>756</v>
      </c>
      <c r="K92" s="26">
        <v>801.36</v>
      </c>
      <c r="L92" s="26">
        <v>801.36</v>
      </c>
      <c r="M92" s="20" t="s">
        <v>558</v>
      </c>
      <c r="N92" s="20" t="s">
        <v>230</v>
      </c>
      <c r="O92" s="21" t="s">
        <v>231</v>
      </c>
    </row>
    <row r="93" spans="1:15" ht="22.5" hidden="1">
      <c r="A93" s="19" t="s">
        <v>593</v>
      </c>
      <c r="B93" s="20" t="s">
        <v>554</v>
      </c>
      <c r="C93" s="20" t="s">
        <v>563</v>
      </c>
      <c r="D93" s="20" t="s">
        <v>5</v>
      </c>
      <c r="E93" s="20" t="s">
        <v>564</v>
      </c>
      <c r="F93" s="20" t="s">
        <v>2536</v>
      </c>
      <c r="G93" s="20" t="s">
        <v>316</v>
      </c>
      <c r="H93" s="20" t="s">
        <v>557</v>
      </c>
      <c r="I93" s="26">
        <v>1000</v>
      </c>
      <c r="J93" s="26">
        <v>1080</v>
      </c>
      <c r="K93" s="26">
        <v>1144.8</v>
      </c>
      <c r="L93" s="26">
        <v>858.6</v>
      </c>
      <c r="M93" s="20" t="s">
        <v>558</v>
      </c>
      <c r="N93" s="20" t="s">
        <v>230</v>
      </c>
      <c r="O93" s="21" t="s">
        <v>231</v>
      </c>
    </row>
    <row r="94" spans="1:15" ht="33.75" hidden="1">
      <c r="A94" s="19" t="s">
        <v>599</v>
      </c>
      <c r="B94" s="20" t="s">
        <v>568</v>
      </c>
      <c r="C94" s="20" t="s">
        <v>569</v>
      </c>
      <c r="D94" s="20" t="s">
        <v>61</v>
      </c>
      <c r="E94" s="20" t="s">
        <v>570</v>
      </c>
      <c r="F94" s="20" t="s">
        <v>2536</v>
      </c>
      <c r="G94" s="20" t="s">
        <v>227</v>
      </c>
      <c r="H94" s="20" t="s">
        <v>572</v>
      </c>
      <c r="I94" s="26">
        <v>10800</v>
      </c>
      <c r="J94" s="26">
        <v>11664</v>
      </c>
      <c r="K94" s="26">
        <v>12363.84</v>
      </c>
      <c r="L94" s="26">
        <v>12363.84</v>
      </c>
      <c r="M94" s="20" t="s">
        <v>2555</v>
      </c>
      <c r="N94" s="20" t="s">
        <v>230</v>
      </c>
      <c r="O94" s="21" t="s">
        <v>231</v>
      </c>
    </row>
    <row r="95" spans="1:15" ht="33.75" hidden="1">
      <c r="A95" s="19" t="s">
        <v>605</v>
      </c>
      <c r="B95" s="20" t="s">
        <v>574</v>
      </c>
      <c r="C95" s="20" t="s">
        <v>575</v>
      </c>
      <c r="D95" s="20" t="s">
        <v>462</v>
      </c>
      <c r="E95" s="20" t="s">
        <v>576</v>
      </c>
      <c r="F95" s="20" t="s">
        <v>3075</v>
      </c>
      <c r="G95" s="20" t="s">
        <v>227</v>
      </c>
      <c r="H95" s="20" t="s">
        <v>577</v>
      </c>
      <c r="I95" s="26">
        <v>1220000</v>
      </c>
      <c r="J95" s="26">
        <v>1317600</v>
      </c>
      <c r="K95" s="26">
        <v>1319760</v>
      </c>
      <c r="L95" s="26">
        <v>1319760</v>
      </c>
      <c r="M95" s="20" t="s">
        <v>2178</v>
      </c>
      <c r="N95" s="20" t="s">
        <v>230</v>
      </c>
      <c r="O95" s="21" t="s">
        <v>231</v>
      </c>
    </row>
    <row r="96" spans="1:15" hidden="1">
      <c r="A96" s="19" t="s">
        <v>608</v>
      </c>
      <c r="B96" s="20" t="s">
        <v>579</v>
      </c>
      <c r="C96" s="20" t="s">
        <v>580</v>
      </c>
      <c r="D96" s="20" t="s">
        <v>7</v>
      </c>
      <c r="E96" s="20" t="s">
        <v>581</v>
      </c>
      <c r="F96" s="20" t="s">
        <v>2867</v>
      </c>
      <c r="G96" s="20" t="s">
        <v>227</v>
      </c>
      <c r="H96" s="20" t="s">
        <v>582</v>
      </c>
      <c r="I96" s="26">
        <v>15778.02</v>
      </c>
      <c r="J96" s="26">
        <v>17040.259999999998</v>
      </c>
      <c r="K96" s="26">
        <v>18062.68</v>
      </c>
      <c r="L96" s="26">
        <v>18062.68</v>
      </c>
      <c r="M96" s="20" t="s">
        <v>304</v>
      </c>
      <c r="N96" s="20" t="s">
        <v>230</v>
      </c>
      <c r="O96" s="21" t="s">
        <v>231</v>
      </c>
    </row>
    <row r="97" spans="1:15" hidden="1">
      <c r="A97" s="19" t="s">
        <v>611</v>
      </c>
      <c r="B97" s="20" t="s">
        <v>579</v>
      </c>
      <c r="C97" s="20" t="s">
        <v>584</v>
      </c>
      <c r="D97" s="20" t="s">
        <v>7</v>
      </c>
      <c r="E97" s="20" t="s">
        <v>585</v>
      </c>
      <c r="F97" s="20" t="s">
        <v>2867</v>
      </c>
      <c r="G97" s="20" t="s">
        <v>227</v>
      </c>
      <c r="H97" s="20" t="s">
        <v>582</v>
      </c>
      <c r="I97" s="26">
        <v>2629.67</v>
      </c>
      <c r="J97" s="26">
        <v>2840.04</v>
      </c>
      <c r="K97" s="26">
        <v>3010.45</v>
      </c>
      <c r="L97" s="26">
        <v>3010.45</v>
      </c>
      <c r="M97" s="20" t="s">
        <v>304</v>
      </c>
      <c r="N97" s="20" t="s">
        <v>230</v>
      </c>
      <c r="O97" s="21" t="s">
        <v>231</v>
      </c>
    </row>
    <row r="98" spans="1:15" hidden="1">
      <c r="A98" s="19" t="s">
        <v>614</v>
      </c>
      <c r="B98" s="20" t="s">
        <v>579</v>
      </c>
      <c r="C98" s="20" t="s">
        <v>587</v>
      </c>
      <c r="D98" s="20" t="s">
        <v>7</v>
      </c>
      <c r="E98" s="20" t="s">
        <v>588</v>
      </c>
      <c r="F98" s="20" t="s">
        <v>2867</v>
      </c>
      <c r="G98" s="20" t="s">
        <v>227</v>
      </c>
      <c r="H98" s="20" t="s">
        <v>582</v>
      </c>
      <c r="I98" s="26">
        <v>7889.01</v>
      </c>
      <c r="J98" s="26">
        <v>8520.1299999999992</v>
      </c>
      <c r="K98" s="26">
        <v>9031.34</v>
      </c>
      <c r="L98" s="26">
        <v>9031.34</v>
      </c>
      <c r="M98" s="20" t="s">
        <v>304</v>
      </c>
      <c r="N98" s="20" t="s">
        <v>230</v>
      </c>
      <c r="O98" s="21" t="s">
        <v>231</v>
      </c>
    </row>
    <row r="99" spans="1:15" ht="22.5" hidden="1">
      <c r="A99" s="19" t="s">
        <v>612</v>
      </c>
      <c r="B99" s="20" t="s">
        <v>579</v>
      </c>
      <c r="C99" s="20" t="s">
        <v>590</v>
      </c>
      <c r="D99" s="20" t="s">
        <v>591</v>
      </c>
      <c r="E99" s="20" t="s">
        <v>592</v>
      </c>
      <c r="F99" s="20" t="s">
        <v>2867</v>
      </c>
      <c r="G99" s="20" t="s">
        <v>227</v>
      </c>
      <c r="H99" s="20" t="s">
        <v>582</v>
      </c>
      <c r="I99" s="26">
        <v>15778.02</v>
      </c>
      <c r="J99" s="26">
        <v>17040.259999999998</v>
      </c>
      <c r="K99" s="26">
        <v>18062.68</v>
      </c>
      <c r="L99" s="26">
        <v>15804.86</v>
      </c>
      <c r="M99" s="20" t="s">
        <v>304</v>
      </c>
      <c r="N99" s="20" t="s">
        <v>230</v>
      </c>
      <c r="O99" s="21" t="s">
        <v>231</v>
      </c>
    </row>
    <row r="100" spans="1:15" ht="22.5" hidden="1">
      <c r="A100" s="19" t="s">
        <v>616</v>
      </c>
      <c r="B100" s="20" t="s">
        <v>594</v>
      </c>
      <c r="C100" s="20" t="s">
        <v>595</v>
      </c>
      <c r="D100" s="20" t="s">
        <v>596</v>
      </c>
      <c r="E100" s="20" t="s">
        <v>597</v>
      </c>
      <c r="F100" s="20" t="s">
        <v>440</v>
      </c>
      <c r="G100" s="20" t="s">
        <v>227</v>
      </c>
      <c r="H100" s="20" t="s">
        <v>598</v>
      </c>
      <c r="I100" s="26">
        <v>2636.68</v>
      </c>
      <c r="J100" s="26">
        <v>2847.61</v>
      </c>
      <c r="K100" s="26">
        <v>3018.47</v>
      </c>
      <c r="L100" s="26">
        <v>3018.47</v>
      </c>
      <c r="M100" s="20" t="s">
        <v>13</v>
      </c>
      <c r="N100" s="20" t="s">
        <v>230</v>
      </c>
      <c r="O100" s="21" t="s">
        <v>231</v>
      </c>
    </row>
    <row r="101" spans="1:15" ht="33.75" hidden="1">
      <c r="A101" s="19" t="s">
        <v>617</v>
      </c>
      <c r="B101" s="20" t="s">
        <v>2764</v>
      </c>
      <c r="C101" s="20" t="s">
        <v>2765</v>
      </c>
      <c r="D101" s="20" t="s">
        <v>56</v>
      </c>
      <c r="E101" s="20" t="s">
        <v>2766</v>
      </c>
      <c r="F101" s="20" t="s">
        <v>2754</v>
      </c>
      <c r="G101" s="20" t="s">
        <v>227</v>
      </c>
      <c r="H101" s="20" t="s">
        <v>2767</v>
      </c>
      <c r="I101" s="26">
        <v>27331.43</v>
      </c>
      <c r="J101" s="26">
        <v>29517.94</v>
      </c>
      <c r="K101" s="26">
        <v>31289.03</v>
      </c>
      <c r="L101" s="26">
        <v>31289.03</v>
      </c>
      <c r="M101" s="20" t="s">
        <v>2752</v>
      </c>
      <c r="N101" s="20" t="s">
        <v>230</v>
      </c>
      <c r="O101" s="21" t="s">
        <v>231</v>
      </c>
    </row>
    <row r="102" spans="1:15" ht="22.5" hidden="1">
      <c r="A102" s="19" t="s">
        <v>623</v>
      </c>
      <c r="B102" s="20" t="s">
        <v>600</v>
      </c>
      <c r="C102" s="20" t="s">
        <v>601</v>
      </c>
      <c r="D102" s="20" t="s">
        <v>61</v>
      </c>
      <c r="E102" s="20" t="s">
        <v>602</v>
      </c>
      <c r="F102" s="20" t="s">
        <v>242</v>
      </c>
      <c r="G102" s="20" t="s">
        <v>227</v>
      </c>
      <c r="H102" s="20" t="s">
        <v>603</v>
      </c>
      <c r="I102" s="26">
        <v>12684</v>
      </c>
      <c r="J102" s="26">
        <v>13698.72</v>
      </c>
      <c r="K102" s="26">
        <v>14520.64</v>
      </c>
      <c r="L102" s="26">
        <v>14520.64</v>
      </c>
      <c r="M102" s="20" t="s">
        <v>604</v>
      </c>
      <c r="N102" s="20" t="s">
        <v>230</v>
      </c>
      <c r="O102" s="21" t="s">
        <v>231</v>
      </c>
    </row>
    <row r="103" spans="1:15" ht="22.5" hidden="1">
      <c r="A103" s="19" t="s">
        <v>626</v>
      </c>
      <c r="B103" s="20" t="s">
        <v>600</v>
      </c>
      <c r="C103" s="20" t="s">
        <v>606</v>
      </c>
      <c r="D103" s="20" t="s">
        <v>61</v>
      </c>
      <c r="E103" s="20" t="s">
        <v>607</v>
      </c>
      <c r="F103" s="20" t="s">
        <v>242</v>
      </c>
      <c r="G103" s="20" t="s">
        <v>227</v>
      </c>
      <c r="H103" s="20" t="s">
        <v>603</v>
      </c>
      <c r="I103" s="26">
        <v>25368</v>
      </c>
      <c r="J103" s="26">
        <v>27397.439999999999</v>
      </c>
      <c r="K103" s="26">
        <v>29041.29</v>
      </c>
      <c r="L103" s="26">
        <v>29041.279999999999</v>
      </c>
      <c r="M103" s="20" t="s">
        <v>604</v>
      </c>
      <c r="N103" s="20" t="s">
        <v>230</v>
      </c>
      <c r="O103" s="21" t="s">
        <v>231</v>
      </c>
    </row>
    <row r="104" spans="1:15" ht="22.5" hidden="1">
      <c r="A104" s="19" t="s">
        <v>629</v>
      </c>
      <c r="B104" s="20" t="s">
        <v>600</v>
      </c>
      <c r="C104" s="20" t="s">
        <v>609</v>
      </c>
      <c r="D104" s="20" t="s">
        <v>61</v>
      </c>
      <c r="E104" s="20" t="s">
        <v>610</v>
      </c>
      <c r="F104" s="20" t="s">
        <v>242</v>
      </c>
      <c r="G104" s="20" t="s">
        <v>227</v>
      </c>
      <c r="H104" s="20" t="s">
        <v>603</v>
      </c>
      <c r="I104" s="26">
        <v>38052</v>
      </c>
      <c r="J104" s="26">
        <v>41096.160000000003</v>
      </c>
      <c r="K104" s="26">
        <v>43256.160000000003</v>
      </c>
      <c r="L104" s="26">
        <v>43256.160000000003</v>
      </c>
      <c r="M104" s="20" t="s">
        <v>604</v>
      </c>
      <c r="N104" s="20" t="s">
        <v>230</v>
      </c>
      <c r="O104" s="21" t="s">
        <v>231</v>
      </c>
    </row>
    <row r="105" spans="1:15" ht="33.75" hidden="1">
      <c r="A105" s="19" t="s">
        <v>636</v>
      </c>
      <c r="B105" s="20" t="s">
        <v>618</v>
      </c>
      <c r="C105" s="20" t="s">
        <v>619</v>
      </c>
      <c r="D105" s="20" t="s">
        <v>73</v>
      </c>
      <c r="E105" s="20" t="s">
        <v>620</v>
      </c>
      <c r="F105" s="20" t="s">
        <v>2884</v>
      </c>
      <c r="G105" s="20" t="s">
        <v>1783</v>
      </c>
      <c r="H105" s="20" t="s">
        <v>621</v>
      </c>
      <c r="I105" s="26">
        <v>19489.2</v>
      </c>
      <c r="J105" s="26">
        <v>21048.34</v>
      </c>
      <c r="K105" s="26">
        <v>22311.23</v>
      </c>
      <c r="L105" s="26">
        <v>22311.23</v>
      </c>
      <c r="M105" s="20" t="s">
        <v>622</v>
      </c>
      <c r="N105" s="20" t="s">
        <v>230</v>
      </c>
      <c r="O105" s="21" t="s">
        <v>231</v>
      </c>
    </row>
    <row r="106" spans="1:15" ht="33.75" hidden="1">
      <c r="A106" s="19" t="s">
        <v>641</v>
      </c>
      <c r="B106" s="20" t="s">
        <v>618</v>
      </c>
      <c r="C106" s="20" t="s">
        <v>624</v>
      </c>
      <c r="D106" s="20" t="s">
        <v>73</v>
      </c>
      <c r="E106" s="20" t="s">
        <v>625</v>
      </c>
      <c r="F106" s="20" t="s">
        <v>2884</v>
      </c>
      <c r="G106" s="20" t="s">
        <v>1783</v>
      </c>
      <c r="H106" s="20" t="s">
        <v>621</v>
      </c>
      <c r="I106" s="26">
        <v>19489.2</v>
      </c>
      <c r="J106" s="26">
        <v>21048.34</v>
      </c>
      <c r="K106" s="26">
        <v>22311.23</v>
      </c>
      <c r="L106" s="26">
        <v>22311.23</v>
      </c>
      <c r="M106" s="20" t="s">
        <v>622</v>
      </c>
      <c r="N106" s="20" t="s">
        <v>230</v>
      </c>
      <c r="O106" s="21" t="s">
        <v>231</v>
      </c>
    </row>
    <row r="107" spans="1:15" ht="33.75" hidden="1">
      <c r="A107" s="19" t="s">
        <v>644</v>
      </c>
      <c r="B107" s="20" t="s">
        <v>618</v>
      </c>
      <c r="C107" s="20" t="s">
        <v>627</v>
      </c>
      <c r="D107" s="20" t="s">
        <v>73</v>
      </c>
      <c r="E107" s="20" t="s">
        <v>628</v>
      </c>
      <c r="F107" s="20" t="s">
        <v>2885</v>
      </c>
      <c r="G107" s="20" t="s">
        <v>1783</v>
      </c>
      <c r="H107" s="20" t="s">
        <v>621</v>
      </c>
      <c r="I107" s="26">
        <v>19489.2</v>
      </c>
      <c r="J107" s="26">
        <v>21048.34</v>
      </c>
      <c r="K107" s="26">
        <v>22311.23</v>
      </c>
      <c r="L107" s="26">
        <v>22311.23</v>
      </c>
      <c r="M107" s="20" t="s">
        <v>622</v>
      </c>
      <c r="N107" s="20" t="s">
        <v>230</v>
      </c>
      <c r="O107" s="21" t="s">
        <v>231</v>
      </c>
    </row>
    <row r="108" spans="1:15" ht="22.5" hidden="1">
      <c r="A108" s="19" t="s">
        <v>647</v>
      </c>
      <c r="B108" s="20" t="s">
        <v>2648</v>
      </c>
      <c r="C108" s="20" t="s">
        <v>2649</v>
      </c>
      <c r="D108" s="20" t="s">
        <v>61</v>
      </c>
      <c r="E108" s="20" t="s">
        <v>2650</v>
      </c>
      <c r="F108" s="20" t="s">
        <v>2633</v>
      </c>
      <c r="G108" s="20" t="s">
        <v>227</v>
      </c>
      <c r="H108" s="20" t="s">
        <v>2651</v>
      </c>
      <c r="I108" s="26">
        <v>43000</v>
      </c>
      <c r="J108" s="26">
        <v>46440</v>
      </c>
      <c r="K108" s="26">
        <v>48600</v>
      </c>
      <c r="L108" s="26">
        <v>48600</v>
      </c>
      <c r="M108" s="20" t="s">
        <v>966</v>
      </c>
      <c r="N108" s="20" t="s">
        <v>230</v>
      </c>
      <c r="O108" s="21" t="s">
        <v>231</v>
      </c>
    </row>
    <row r="109" spans="1:15" ht="22.5" hidden="1">
      <c r="A109" s="19" t="s">
        <v>652</v>
      </c>
      <c r="B109" s="20" t="s">
        <v>630</v>
      </c>
      <c r="C109" s="20" t="s">
        <v>631</v>
      </c>
      <c r="D109" s="20" t="s">
        <v>632</v>
      </c>
      <c r="E109" s="20" t="s">
        <v>633</v>
      </c>
      <c r="F109" s="20" t="s">
        <v>440</v>
      </c>
      <c r="G109" s="20" t="s">
        <v>227</v>
      </c>
      <c r="H109" s="20" t="s">
        <v>634</v>
      </c>
      <c r="I109" s="26">
        <v>4550</v>
      </c>
      <c r="J109" s="26">
        <v>4914</v>
      </c>
      <c r="K109" s="26">
        <v>5208.84</v>
      </c>
      <c r="L109" s="26">
        <v>5208.84</v>
      </c>
      <c r="M109" s="20" t="s">
        <v>635</v>
      </c>
      <c r="N109" s="20" t="s">
        <v>230</v>
      </c>
      <c r="O109" s="21" t="s">
        <v>231</v>
      </c>
    </row>
    <row r="110" spans="1:15" ht="22.5" hidden="1">
      <c r="A110" s="19" t="s">
        <v>660</v>
      </c>
      <c r="B110" s="20" t="s">
        <v>3076</v>
      </c>
      <c r="C110" s="20" t="s">
        <v>3077</v>
      </c>
      <c r="D110" s="20" t="s">
        <v>3078</v>
      </c>
      <c r="E110" s="20" t="s">
        <v>3079</v>
      </c>
      <c r="F110" s="20" t="s">
        <v>3054</v>
      </c>
      <c r="G110" s="20" t="s">
        <v>227</v>
      </c>
      <c r="H110" s="20" t="s">
        <v>3080</v>
      </c>
      <c r="I110" s="26">
        <v>24334.639999999999</v>
      </c>
      <c r="J110" s="26">
        <v>26281.41</v>
      </c>
      <c r="K110" s="26">
        <v>27858.3</v>
      </c>
      <c r="L110" s="26">
        <v>27858.3</v>
      </c>
      <c r="M110" s="20" t="s">
        <v>229</v>
      </c>
      <c r="N110" s="20" t="s">
        <v>230</v>
      </c>
      <c r="O110" s="21" t="s">
        <v>231</v>
      </c>
    </row>
    <row r="111" spans="1:15" ht="22.5" hidden="1">
      <c r="A111" s="19" t="s">
        <v>658</v>
      </c>
      <c r="B111" s="20" t="s">
        <v>3076</v>
      </c>
      <c r="C111" s="20" t="s">
        <v>3081</v>
      </c>
      <c r="D111" s="20" t="s">
        <v>3078</v>
      </c>
      <c r="E111" s="20" t="s">
        <v>3082</v>
      </c>
      <c r="F111" s="20" t="s">
        <v>3054</v>
      </c>
      <c r="G111" s="20" t="s">
        <v>227</v>
      </c>
      <c r="H111" s="20" t="s">
        <v>3080</v>
      </c>
      <c r="I111" s="26">
        <v>24334.639999999999</v>
      </c>
      <c r="J111" s="26">
        <v>26281.41</v>
      </c>
      <c r="K111" s="26">
        <v>27858.3</v>
      </c>
      <c r="L111" s="26">
        <v>27858.3</v>
      </c>
      <c r="M111" s="20" t="s">
        <v>229</v>
      </c>
      <c r="N111" s="20" t="s">
        <v>230</v>
      </c>
      <c r="O111" s="21" t="s">
        <v>231</v>
      </c>
    </row>
    <row r="112" spans="1:15" ht="45" hidden="1">
      <c r="A112" s="19" t="s">
        <v>661</v>
      </c>
      <c r="B112" s="20" t="s">
        <v>2557</v>
      </c>
      <c r="C112" s="20" t="s">
        <v>2558</v>
      </c>
      <c r="D112" s="20" t="s">
        <v>2559</v>
      </c>
      <c r="E112" s="20" t="s">
        <v>2560</v>
      </c>
      <c r="F112" s="20" t="s">
        <v>2536</v>
      </c>
      <c r="G112" s="20" t="s">
        <v>490</v>
      </c>
      <c r="H112" s="20" t="s">
        <v>2561</v>
      </c>
      <c r="I112" s="26">
        <v>15437.49</v>
      </c>
      <c r="J112" s="26">
        <v>16672.490000000002</v>
      </c>
      <c r="K112" s="26">
        <v>17672.84</v>
      </c>
      <c r="L112" s="26">
        <v>17672.84</v>
      </c>
      <c r="M112" s="20" t="s">
        <v>2562</v>
      </c>
      <c r="N112" s="20" t="s">
        <v>230</v>
      </c>
      <c r="O112" s="21" t="s">
        <v>231</v>
      </c>
    </row>
    <row r="113" spans="1:15" ht="33.75" hidden="1">
      <c r="A113" s="19" t="s">
        <v>667</v>
      </c>
      <c r="B113" s="20" t="s">
        <v>637</v>
      </c>
      <c r="C113" s="20" t="s">
        <v>638</v>
      </c>
      <c r="D113" s="20" t="s">
        <v>61</v>
      </c>
      <c r="E113" s="20" t="s">
        <v>639</v>
      </c>
      <c r="F113" s="20" t="s">
        <v>3054</v>
      </c>
      <c r="G113" s="20" t="s">
        <v>227</v>
      </c>
      <c r="H113" s="20" t="s">
        <v>640</v>
      </c>
      <c r="I113" s="26">
        <v>640.62</v>
      </c>
      <c r="J113" s="26">
        <v>691.87</v>
      </c>
      <c r="K113" s="26">
        <v>733.38</v>
      </c>
      <c r="L113" s="26">
        <v>733.38</v>
      </c>
      <c r="M113" s="20" t="s">
        <v>105</v>
      </c>
      <c r="N113" s="20" t="s">
        <v>230</v>
      </c>
      <c r="O113" s="21" t="s">
        <v>231</v>
      </c>
    </row>
    <row r="114" spans="1:15" ht="33.75" hidden="1">
      <c r="A114" s="19" t="s">
        <v>670</v>
      </c>
      <c r="B114" s="20" t="s">
        <v>637</v>
      </c>
      <c r="C114" s="20" t="s">
        <v>642</v>
      </c>
      <c r="D114" s="20" t="s">
        <v>61</v>
      </c>
      <c r="E114" s="20" t="s">
        <v>643</v>
      </c>
      <c r="F114" s="20" t="s">
        <v>3054</v>
      </c>
      <c r="G114" s="20" t="s">
        <v>227</v>
      </c>
      <c r="H114" s="20" t="s">
        <v>640</v>
      </c>
      <c r="I114" s="26">
        <v>1921.85</v>
      </c>
      <c r="J114" s="26">
        <v>2075.6</v>
      </c>
      <c r="K114" s="26">
        <v>2200.13</v>
      </c>
      <c r="L114" s="26">
        <v>2200.13</v>
      </c>
      <c r="M114" s="20" t="s">
        <v>105</v>
      </c>
      <c r="N114" s="20" t="s">
        <v>230</v>
      </c>
      <c r="O114" s="21" t="s">
        <v>231</v>
      </c>
    </row>
    <row r="115" spans="1:15" ht="33.75" hidden="1">
      <c r="A115" s="19" t="s">
        <v>673</v>
      </c>
      <c r="B115" s="20" t="s">
        <v>637</v>
      </c>
      <c r="C115" s="20" t="s">
        <v>645</v>
      </c>
      <c r="D115" s="20" t="s">
        <v>61</v>
      </c>
      <c r="E115" s="20" t="s">
        <v>646</v>
      </c>
      <c r="F115" s="20" t="s">
        <v>3054</v>
      </c>
      <c r="G115" s="20" t="s">
        <v>227</v>
      </c>
      <c r="H115" s="20" t="s">
        <v>640</v>
      </c>
      <c r="I115" s="26">
        <v>3843.7</v>
      </c>
      <c r="J115" s="26">
        <v>4151.2</v>
      </c>
      <c r="K115" s="26">
        <v>4400.2700000000004</v>
      </c>
      <c r="L115" s="26">
        <v>4400.2700000000004</v>
      </c>
      <c r="M115" s="20" t="s">
        <v>105</v>
      </c>
      <c r="N115" s="20" t="s">
        <v>230</v>
      </c>
      <c r="O115" s="21" t="s">
        <v>231</v>
      </c>
    </row>
    <row r="116" spans="1:15" ht="33.75" hidden="1">
      <c r="A116" s="19" t="s">
        <v>674</v>
      </c>
      <c r="B116" s="20" t="s">
        <v>648</v>
      </c>
      <c r="C116" s="20" t="s">
        <v>649</v>
      </c>
      <c r="D116" s="20" t="s">
        <v>61</v>
      </c>
      <c r="E116" s="20" t="s">
        <v>650</v>
      </c>
      <c r="F116" s="20" t="s">
        <v>2887</v>
      </c>
      <c r="G116" s="20" t="s">
        <v>227</v>
      </c>
      <c r="H116" s="20" t="s">
        <v>651</v>
      </c>
      <c r="I116" s="26">
        <v>14200</v>
      </c>
      <c r="J116" s="26">
        <v>15336</v>
      </c>
      <c r="K116" s="26">
        <v>16256.16</v>
      </c>
      <c r="L116" s="26">
        <v>16256.16</v>
      </c>
      <c r="M116" s="20" t="s">
        <v>2652</v>
      </c>
      <c r="N116" s="20" t="s">
        <v>230</v>
      </c>
      <c r="O116" s="21" t="s">
        <v>231</v>
      </c>
    </row>
    <row r="117" spans="1:15" ht="33.75" hidden="1">
      <c r="A117" s="19" t="s">
        <v>675</v>
      </c>
      <c r="B117" s="20" t="s">
        <v>653</v>
      </c>
      <c r="C117" s="20" t="s">
        <v>654</v>
      </c>
      <c r="D117" s="20" t="s">
        <v>43</v>
      </c>
      <c r="E117" s="20" t="s">
        <v>655</v>
      </c>
      <c r="F117" s="20" t="s">
        <v>3083</v>
      </c>
      <c r="G117" s="20" t="s">
        <v>316</v>
      </c>
      <c r="H117" s="20" t="s">
        <v>656</v>
      </c>
      <c r="I117" s="26">
        <v>2514.17</v>
      </c>
      <c r="J117" s="26">
        <v>2715.3</v>
      </c>
      <c r="K117" s="26">
        <v>2878.22</v>
      </c>
      <c r="L117" s="26">
        <v>2878.22</v>
      </c>
      <c r="M117" s="20" t="s">
        <v>657</v>
      </c>
      <c r="N117" s="20" t="s">
        <v>230</v>
      </c>
      <c r="O117" s="21" t="s">
        <v>231</v>
      </c>
    </row>
    <row r="118" spans="1:15" ht="22.5" hidden="1">
      <c r="A118" s="19" t="s">
        <v>676</v>
      </c>
      <c r="B118" s="20" t="s">
        <v>662</v>
      </c>
      <c r="C118" s="20" t="s">
        <v>663</v>
      </c>
      <c r="D118" s="20" t="s">
        <v>7</v>
      </c>
      <c r="E118" s="20" t="s">
        <v>664</v>
      </c>
      <c r="F118" s="20" t="s">
        <v>2633</v>
      </c>
      <c r="G118" s="20" t="s">
        <v>227</v>
      </c>
      <c r="H118" s="20" t="s">
        <v>665</v>
      </c>
      <c r="I118" s="26">
        <v>300</v>
      </c>
      <c r="J118" s="26">
        <v>324</v>
      </c>
      <c r="K118" s="26">
        <v>343.44</v>
      </c>
      <c r="L118" s="26">
        <v>228.96</v>
      </c>
      <c r="M118" s="20" t="s">
        <v>666</v>
      </c>
      <c r="N118" s="20" t="s">
        <v>230</v>
      </c>
      <c r="O118" s="21" t="s">
        <v>231</v>
      </c>
    </row>
    <row r="119" spans="1:15" ht="22.5" hidden="1">
      <c r="A119" s="19" t="s">
        <v>679</v>
      </c>
      <c r="B119" s="20" t="s">
        <v>662</v>
      </c>
      <c r="C119" s="20" t="s">
        <v>668</v>
      </c>
      <c r="D119" s="20" t="s">
        <v>7</v>
      </c>
      <c r="E119" s="20" t="s">
        <v>669</v>
      </c>
      <c r="F119" s="20" t="s">
        <v>2633</v>
      </c>
      <c r="G119" s="20" t="s">
        <v>227</v>
      </c>
      <c r="H119" s="20" t="s">
        <v>665</v>
      </c>
      <c r="I119" s="26">
        <v>600</v>
      </c>
      <c r="J119" s="26">
        <v>648</v>
      </c>
      <c r="K119" s="26">
        <v>686.88</v>
      </c>
      <c r="L119" s="26">
        <v>457.92</v>
      </c>
      <c r="M119" s="20" t="s">
        <v>666</v>
      </c>
      <c r="N119" s="20" t="s">
        <v>230</v>
      </c>
      <c r="O119" s="21" t="s">
        <v>231</v>
      </c>
    </row>
    <row r="120" spans="1:15" ht="22.5" hidden="1">
      <c r="A120" s="19" t="s">
        <v>682</v>
      </c>
      <c r="B120" s="20" t="s">
        <v>662</v>
      </c>
      <c r="C120" s="20" t="s">
        <v>671</v>
      </c>
      <c r="D120" s="20" t="s">
        <v>7</v>
      </c>
      <c r="E120" s="20" t="s">
        <v>672</v>
      </c>
      <c r="F120" s="20" t="s">
        <v>2633</v>
      </c>
      <c r="G120" s="20" t="s">
        <v>227</v>
      </c>
      <c r="H120" s="20" t="s">
        <v>665</v>
      </c>
      <c r="I120" s="26">
        <v>900</v>
      </c>
      <c r="J120" s="26">
        <v>972</v>
      </c>
      <c r="K120" s="26">
        <v>1030.32</v>
      </c>
      <c r="L120" s="26">
        <v>686.88</v>
      </c>
      <c r="M120" s="20" t="s">
        <v>666</v>
      </c>
      <c r="N120" s="20" t="s">
        <v>230</v>
      </c>
      <c r="O120" s="21" t="s">
        <v>231</v>
      </c>
    </row>
    <row r="121" spans="1:15" ht="22.5" hidden="1">
      <c r="A121" s="19" t="s">
        <v>685</v>
      </c>
      <c r="B121" s="20" t="s">
        <v>188</v>
      </c>
      <c r="C121" s="20" t="s">
        <v>677</v>
      </c>
      <c r="D121" s="20" t="s">
        <v>7</v>
      </c>
      <c r="E121" s="20" t="s">
        <v>678</v>
      </c>
      <c r="F121" s="20" t="s">
        <v>2754</v>
      </c>
      <c r="G121" s="20" t="s">
        <v>316</v>
      </c>
      <c r="H121" s="20" t="s">
        <v>665</v>
      </c>
      <c r="I121" s="26">
        <v>200</v>
      </c>
      <c r="J121" s="26">
        <v>216</v>
      </c>
      <c r="K121" s="26">
        <v>228.96</v>
      </c>
      <c r="L121" s="26">
        <v>228.96</v>
      </c>
      <c r="M121" s="20" t="s">
        <v>666</v>
      </c>
      <c r="N121" s="20" t="s">
        <v>230</v>
      </c>
      <c r="O121" s="21" t="s">
        <v>231</v>
      </c>
    </row>
    <row r="122" spans="1:15" ht="22.5" hidden="1">
      <c r="A122" s="19" t="s">
        <v>686</v>
      </c>
      <c r="B122" s="20" t="s">
        <v>188</v>
      </c>
      <c r="C122" s="20" t="s">
        <v>680</v>
      </c>
      <c r="D122" s="20" t="s">
        <v>7</v>
      </c>
      <c r="E122" s="20" t="s">
        <v>681</v>
      </c>
      <c r="F122" s="20" t="s">
        <v>2754</v>
      </c>
      <c r="G122" s="20" t="s">
        <v>316</v>
      </c>
      <c r="H122" s="20" t="s">
        <v>665</v>
      </c>
      <c r="I122" s="26">
        <v>400</v>
      </c>
      <c r="J122" s="26">
        <v>432</v>
      </c>
      <c r="K122" s="26">
        <v>457.92</v>
      </c>
      <c r="L122" s="26">
        <v>457.92</v>
      </c>
      <c r="M122" s="20" t="s">
        <v>666</v>
      </c>
      <c r="N122" s="20" t="s">
        <v>230</v>
      </c>
      <c r="O122" s="21" t="s">
        <v>231</v>
      </c>
    </row>
    <row r="123" spans="1:15" ht="22.5" hidden="1">
      <c r="A123" s="19" t="s">
        <v>687</v>
      </c>
      <c r="B123" s="20" t="s">
        <v>188</v>
      </c>
      <c r="C123" s="20" t="s">
        <v>683</v>
      </c>
      <c r="D123" s="20" t="s">
        <v>7</v>
      </c>
      <c r="E123" s="20" t="s">
        <v>684</v>
      </c>
      <c r="F123" s="20" t="s">
        <v>2754</v>
      </c>
      <c r="G123" s="20" t="s">
        <v>316</v>
      </c>
      <c r="H123" s="20" t="s">
        <v>665</v>
      </c>
      <c r="I123" s="26">
        <v>600</v>
      </c>
      <c r="J123" s="26">
        <v>648</v>
      </c>
      <c r="K123" s="26">
        <v>686.88</v>
      </c>
      <c r="L123" s="26">
        <v>686.88</v>
      </c>
      <c r="M123" s="20" t="s">
        <v>666</v>
      </c>
      <c r="N123" s="20" t="s">
        <v>230</v>
      </c>
      <c r="O123" s="21" t="s">
        <v>231</v>
      </c>
    </row>
    <row r="124" spans="1:15" hidden="1">
      <c r="A124" s="19" t="s">
        <v>688</v>
      </c>
      <c r="B124" s="20" t="s">
        <v>21</v>
      </c>
      <c r="C124" s="20" t="s">
        <v>689</v>
      </c>
      <c r="D124" s="20" t="s">
        <v>174</v>
      </c>
      <c r="E124" s="20" t="s">
        <v>690</v>
      </c>
      <c r="F124" s="20" t="s">
        <v>3054</v>
      </c>
      <c r="G124" s="20" t="s">
        <v>227</v>
      </c>
      <c r="H124" s="20" t="s">
        <v>691</v>
      </c>
      <c r="I124" s="26">
        <v>5918.65</v>
      </c>
      <c r="J124" s="26">
        <v>6392.14</v>
      </c>
      <c r="K124" s="26">
        <v>6775.67</v>
      </c>
      <c r="L124" s="26">
        <v>6752.14</v>
      </c>
      <c r="M124" s="20" t="s">
        <v>361</v>
      </c>
      <c r="N124" s="20" t="s">
        <v>230</v>
      </c>
      <c r="O124" s="21" t="s">
        <v>231</v>
      </c>
    </row>
    <row r="125" spans="1:15" hidden="1">
      <c r="A125" s="19" t="s">
        <v>692</v>
      </c>
      <c r="B125" s="20" t="s">
        <v>21</v>
      </c>
      <c r="C125" s="20" t="s">
        <v>689</v>
      </c>
      <c r="D125" s="20" t="s">
        <v>178</v>
      </c>
      <c r="E125" s="20" t="s">
        <v>693</v>
      </c>
      <c r="F125" s="20" t="s">
        <v>3054</v>
      </c>
      <c r="G125" s="20" t="s">
        <v>227</v>
      </c>
      <c r="H125" s="20" t="s">
        <v>691</v>
      </c>
      <c r="I125" s="26">
        <v>23674.6</v>
      </c>
      <c r="J125" s="26">
        <v>25568.57</v>
      </c>
      <c r="K125" s="26">
        <v>27102.69</v>
      </c>
      <c r="L125" s="26">
        <v>27008.57</v>
      </c>
      <c r="M125" s="20" t="s">
        <v>361</v>
      </c>
      <c r="N125" s="20" t="s">
        <v>230</v>
      </c>
      <c r="O125" s="21" t="s">
        <v>231</v>
      </c>
    </row>
    <row r="126" spans="1:15" hidden="1">
      <c r="A126" s="19" t="s">
        <v>694</v>
      </c>
      <c r="B126" s="20" t="s">
        <v>21</v>
      </c>
      <c r="C126" s="20" t="s">
        <v>689</v>
      </c>
      <c r="D126" s="20" t="s">
        <v>203</v>
      </c>
      <c r="E126" s="20" t="s">
        <v>695</v>
      </c>
      <c r="F126" s="20" t="s">
        <v>3054</v>
      </c>
      <c r="G126" s="20" t="s">
        <v>227</v>
      </c>
      <c r="H126" s="20" t="s">
        <v>691</v>
      </c>
      <c r="I126" s="26">
        <v>35511.910000000003</v>
      </c>
      <c r="J126" s="26">
        <v>38352.86</v>
      </c>
      <c r="K126" s="26">
        <v>40512.86</v>
      </c>
      <c r="L126" s="26">
        <v>40512.86</v>
      </c>
      <c r="M126" s="20" t="s">
        <v>361</v>
      </c>
      <c r="N126" s="20" t="s">
        <v>230</v>
      </c>
      <c r="O126" s="21" t="s">
        <v>231</v>
      </c>
    </row>
    <row r="127" spans="1:15" hidden="1">
      <c r="A127" s="19" t="s">
        <v>696</v>
      </c>
      <c r="B127" s="20" t="s">
        <v>697</v>
      </c>
      <c r="C127" s="20" t="s">
        <v>698</v>
      </c>
      <c r="D127" s="20" t="s">
        <v>39</v>
      </c>
      <c r="E127" s="20" t="s">
        <v>699</v>
      </c>
      <c r="F127" s="20" t="s">
        <v>3054</v>
      </c>
      <c r="G127" s="20" t="s">
        <v>316</v>
      </c>
      <c r="H127" s="20" t="s">
        <v>700</v>
      </c>
      <c r="I127" s="26">
        <v>15000</v>
      </c>
      <c r="J127" s="26">
        <v>16200</v>
      </c>
      <c r="K127" s="26">
        <v>17172</v>
      </c>
      <c r="L127" s="26">
        <v>17172</v>
      </c>
      <c r="M127" s="20" t="s">
        <v>545</v>
      </c>
      <c r="N127" s="20" t="s">
        <v>230</v>
      </c>
      <c r="O127" s="21" t="s">
        <v>231</v>
      </c>
    </row>
    <row r="128" spans="1:15" ht="22.5" hidden="1">
      <c r="A128" s="19" t="s">
        <v>701</v>
      </c>
      <c r="B128" s="20" t="s">
        <v>702</v>
      </c>
      <c r="C128" s="20" t="s">
        <v>703</v>
      </c>
      <c r="D128" s="20" t="s">
        <v>130</v>
      </c>
      <c r="E128" s="20" t="s">
        <v>704</v>
      </c>
      <c r="F128" s="20" t="s">
        <v>3054</v>
      </c>
      <c r="G128" s="20" t="s">
        <v>227</v>
      </c>
      <c r="H128" s="20" t="s">
        <v>705</v>
      </c>
      <c r="I128" s="26">
        <v>12778.72</v>
      </c>
      <c r="J128" s="26">
        <v>13801.02</v>
      </c>
      <c r="K128" s="26">
        <v>14629.08</v>
      </c>
      <c r="L128" s="26">
        <v>14629.08</v>
      </c>
      <c r="M128" s="20" t="s">
        <v>304</v>
      </c>
      <c r="N128" s="20" t="s">
        <v>230</v>
      </c>
      <c r="O128" s="21" t="s">
        <v>231</v>
      </c>
    </row>
    <row r="129" spans="1:15" ht="22.5" hidden="1">
      <c r="A129" s="19" t="s">
        <v>706</v>
      </c>
      <c r="B129" s="20" t="s">
        <v>702</v>
      </c>
      <c r="C129" s="20" t="s">
        <v>707</v>
      </c>
      <c r="D129" s="20" t="s">
        <v>130</v>
      </c>
      <c r="E129" s="20" t="s">
        <v>708</v>
      </c>
      <c r="F129" s="20" t="s">
        <v>3054</v>
      </c>
      <c r="G129" s="20" t="s">
        <v>227</v>
      </c>
      <c r="H129" s="20" t="s">
        <v>705</v>
      </c>
      <c r="I129" s="26">
        <v>15973.4</v>
      </c>
      <c r="J129" s="26">
        <v>17251.27</v>
      </c>
      <c r="K129" s="26">
        <v>18286.34</v>
      </c>
      <c r="L129" s="26">
        <v>18286.34</v>
      </c>
      <c r="M129" s="20" t="s">
        <v>304</v>
      </c>
      <c r="N129" s="20" t="s">
        <v>230</v>
      </c>
      <c r="O129" s="21" t="s">
        <v>231</v>
      </c>
    </row>
    <row r="130" spans="1:15" ht="33.75" hidden="1">
      <c r="A130" s="19" t="s">
        <v>714</v>
      </c>
      <c r="B130" s="20" t="s">
        <v>3084</v>
      </c>
      <c r="C130" s="20" t="s">
        <v>3085</v>
      </c>
      <c r="D130" s="20" t="s">
        <v>165</v>
      </c>
      <c r="E130" s="20" t="s">
        <v>3086</v>
      </c>
      <c r="F130" s="20" t="s">
        <v>3054</v>
      </c>
      <c r="G130" s="20" t="s">
        <v>227</v>
      </c>
      <c r="H130" s="20" t="s">
        <v>3087</v>
      </c>
      <c r="I130" s="26">
        <v>38252.25</v>
      </c>
      <c r="J130" s="26">
        <v>41312.43</v>
      </c>
      <c r="K130" s="26">
        <v>43472.43</v>
      </c>
      <c r="L130" s="26">
        <v>43472.43</v>
      </c>
      <c r="M130" s="20" t="s">
        <v>800</v>
      </c>
      <c r="N130" s="20" t="s">
        <v>230</v>
      </c>
      <c r="O130" s="21" t="s">
        <v>231</v>
      </c>
    </row>
    <row r="131" spans="1:15" ht="33.75" hidden="1">
      <c r="A131" s="19" t="s">
        <v>709</v>
      </c>
      <c r="B131" s="20" t="s">
        <v>710</v>
      </c>
      <c r="C131" s="20" t="s">
        <v>3088</v>
      </c>
      <c r="D131" s="20" t="s">
        <v>3089</v>
      </c>
      <c r="E131" s="20" t="s">
        <v>3090</v>
      </c>
      <c r="F131" s="20" t="s">
        <v>3054</v>
      </c>
      <c r="G131" s="20" t="s">
        <v>227</v>
      </c>
      <c r="H131" s="20" t="s">
        <v>3091</v>
      </c>
      <c r="I131" s="26">
        <v>4324.95</v>
      </c>
      <c r="J131" s="26">
        <v>4670.95</v>
      </c>
      <c r="K131" s="26">
        <v>4951.21</v>
      </c>
      <c r="L131" s="26">
        <v>4951.21</v>
      </c>
      <c r="M131" s="20" t="s">
        <v>3092</v>
      </c>
      <c r="N131" s="20" t="s">
        <v>230</v>
      </c>
      <c r="O131" s="21" t="s">
        <v>231</v>
      </c>
    </row>
    <row r="132" spans="1:15" ht="33.75" hidden="1">
      <c r="A132" s="19" t="s">
        <v>719</v>
      </c>
      <c r="B132" s="20" t="s">
        <v>710</v>
      </c>
      <c r="C132" s="20" t="s">
        <v>711</v>
      </c>
      <c r="D132" s="20" t="s">
        <v>56</v>
      </c>
      <c r="E132" s="20" t="s">
        <v>712</v>
      </c>
      <c r="F132" s="20" t="s">
        <v>2477</v>
      </c>
      <c r="G132" s="20" t="s">
        <v>227</v>
      </c>
      <c r="H132" s="20" t="s">
        <v>713</v>
      </c>
      <c r="I132" s="26">
        <v>12357</v>
      </c>
      <c r="J132" s="26">
        <v>13345.56</v>
      </c>
      <c r="K132" s="26">
        <v>14146.29</v>
      </c>
      <c r="L132" s="26">
        <v>14146.29</v>
      </c>
      <c r="M132" s="20" t="s">
        <v>545</v>
      </c>
      <c r="N132" s="20" t="s">
        <v>230</v>
      </c>
      <c r="O132" s="21" t="s">
        <v>231</v>
      </c>
    </row>
    <row r="133" spans="1:15" ht="33.75" hidden="1">
      <c r="A133" s="19" t="s">
        <v>716</v>
      </c>
      <c r="B133" s="20" t="s">
        <v>710</v>
      </c>
      <c r="C133" s="20" t="s">
        <v>711</v>
      </c>
      <c r="D133" s="20" t="s">
        <v>7</v>
      </c>
      <c r="E133" s="20" t="s">
        <v>715</v>
      </c>
      <c r="F133" s="20" t="s">
        <v>2477</v>
      </c>
      <c r="G133" s="20" t="s">
        <v>227</v>
      </c>
      <c r="H133" s="20" t="s">
        <v>713</v>
      </c>
      <c r="I133" s="26">
        <v>2883.3</v>
      </c>
      <c r="J133" s="26">
        <v>3113.96</v>
      </c>
      <c r="K133" s="26">
        <v>3300.8</v>
      </c>
      <c r="L133" s="26">
        <v>3300.8</v>
      </c>
      <c r="M133" s="20" t="s">
        <v>545</v>
      </c>
      <c r="N133" s="20" t="s">
        <v>230</v>
      </c>
      <c r="O133" s="21" t="s">
        <v>231</v>
      </c>
    </row>
    <row r="134" spans="1:15" ht="33.75" hidden="1">
      <c r="A134" s="19" t="s">
        <v>727</v>
      </c>
      <c r="B134" s="20" t="s">
        <v>710</v>
      </c>
      <c r="C134" s="20" t="s">
        <v>717</v>
      </c>
      <c r="D134" s="20" t="s">
        <v>56</v>
      </c>
      <c r="E134" s="20" t="s">
        <v>718</v>
      </c>
      <c r="F134" s="20" t="s">
        <v>2477</v>
      </c>
      <c r="G134" s="20" t="s">
        <v>227</v>
      </c>
      <c r="H134" s="20" t="s">
        <v>713</v>
      </c>
      <c r="I134" s="26">
        <v>18535.5</v>
      </c>
      <c r="J134" s="26">
        <v>20018.34</v>
      </c>
      <c r="K134" s="26">
        <v>21219.439999999999</v>
      </c>
      <c r="L134" s="26">
        <v>21219.43</v>
      </c>
      <c r="M134" s="20" t="s">
        <v>545</v>
      </c>
      <c r="N134" s="20" t="s">
        <v>230</v>
      </c>
      <c r="O134" s="21" t="s">
        <v>231</v>
      </c>
    </row>
    <row r="135" spans="1:15" ht="33.75" hidden="1">
      <c r="A135" s="19" t="s">
        <v>725</v>
      </c>
      <c r="B135" s="20" t="s">
        <v>710</v>
      </c>
      <c r="C135" s="20" t="s">
        <v>717</v>
      </c>
      <c r="D135" s="20" t="s">
        <v>7</v>
      </c>
      <c r="E135" s="20" t="s">
        <v>720</v>
      </c>
      <c r="F135" s="20" t="s">
        <v>2477</v>
      </c>
      <c r="G135" s="20" t="s">
        <v>227</v>
      </c>
      <c r="H135" s="20" t="s">
        <v>713</v>
      </c>
      <c r="I135" s="26">
        <v>4324.95</v>
      </c>
      <c r="J135" s="26">
        <v>4670.95</v>
      </c>
      <c r="K135" s="26">
        <v>4951.21</v>
      </c>
      <c r="L135" s="26">
        <v>4951.2</v>
      </c>
      <c r="M135" s="20" t="s">
        <v>545</v>
      </c>
      <c r="N135" s="20" t="s">
        <v>230</v>
      </c>
      <c r="O135" s="21" t="s">
        <v>231</v>
      </c>
    </row>
    <row r="136" spans="1:15" hidden="1">
      <c r="A136" s="19" t="s">
        <v>721</v>
      </c>
      <c r="B136" s="20" t="s">
        <v>3093</v>
      </c>
      <c r="C136" s="20" t="s">
        <v>3094</v>
      </c>
      <c r="D136" s="20" t="s">
        <v>2878</v>
      </c>
      <c r="E136" s="20" t="s">
        <v>3095</v>
      </c>
      <c r="F136" s="20" t="s">
        <v>3054</v>
      </c>
      <c r="G136" s="20" t="s">
        <v>227</v>
      </c>
      <c r="H136" s="20" t="s">
        <v>3096</v>
      </c>
      <c r="I136" s="26">
        <v>26667</v>
      </c>
      <c r="J136" s="26">
        <v>28800.36</v>
      </c>
      <c r="K136" s="26">
        <v>30528.38</v>
      </c>
      <c r="L136" s="26">
        <v>30528.38</v>
      </c>
      <c r="M136" s="20" t="s">
        <v>800</v>
      </c>
      <c r="N136" s="20" t="s">
        <v>230</v>
      </c>
      <c r="O136" s="21" t="s">
        <v>231</v>
      </c>
    </row>
    <row r="137" spans="1:15" ht="22.5" hidden="1">
      <c r="A137" s="19" t="s">
        <v>728</v>
      </c>
      <c r="B137" s="20" t="s">
        <v>3093</v>
      </c>
      <c r="C137" s="20" t="s">
        <v>3097</v>
      </c>
      <c r="D137" s="20" t="s">
        <v>3098</v>
      </c>
      <c r="E137" s="20" t="s">
        <v>3099</v>
      </c>
      <c r="F137" s="20" t="s">
        <v>3054</v>
      </c>
      <c r="G137" s="20" t="s">
        <v>227</v>
      </c>
      <c r="H137" s="20" t="s">
        <v>3096</v>
      </c>
      <c r="I137" s="26">
        <v>20000</v>
      </c>
      <c r="J137" s="26">
        <v>21600</v>
      </c>
      <c r="K137" s="26">
        <v>22896</v>
      </c>
      <c r="L137" s="26">
        <v>22896</v>
      </c>
      <c r="M137" s="20" t="s">
        <v>800</v>
      </c>
      <c r="N137" s="20" t="s">
        <v>230</v>
      </c>
      <c r="O137" s="21" t="s">
        <v>231</v>
      </c>
    </row>
    <row r="138" spans="1:15" ht="33.75" hidden="1">
      <c r="A138" s="19" t="s">
        <v>733</v>
      </c>
      <c r="B138" s="20" t="s">
        <v>134</v>
      </c>
      <c r="C138" s="20" t="s">
        <v>2888</v>
      </c>
      <c r="D138" s="20" t="s">
        <v>722</v>
      </c>
      <c r="E138" s="20" t="s">
        <v>135</v>
      </c>
      <c r="F138" s="20" t="s">
        <v>2889</v>
      </c>
      <c r="G138" s="20" t="s">
        <v>227</v>
      </c>
      <c r="H138" s="20" t="s">
        <v>723</v>
      </c>
      <c r="I138" s="26">
        <v>27113.8</v>
      </c>
      <c r="J138" s="26">
        <v>29282.9</v>
      </c>
      <c r="K138" s="26">
        <v>31039.88</v>
      </c>
      <c r="L138" s="26">
        <v>31039.88</v>
      </c>
      <c r="M138" s="20" t="s">
        <v>724</v>
      </c>
      <c r="N138" s="20" t="s">
        <v>230</v>
      </c>
      <c r="O138" s="21" t="s">
        <v>231</v>
      </c>
    </row>
    <row r="139" spans="1:15" ht="45" hidden="1">
      <c r="A139" s="19" t="s">
        <v>737</v>
      </c>
      <c r="B139" s="20" t="s">
        <v>189</v>
      </c>
      <c r="C139" s="20" t="s">
        <v>729</v>
      </c>
      <c r="D139" s="20" t="s">
        <v>730</v>
      </c>
      <c r="E139" s="20" t="s">
        <v>731</v>
      </c>
      <c r="F139" s="20" t="s">
        <v>2867</v>
      </c>
      <c r="G139" s="20" t="s">
        <v>316</v>
      </c>
      <c r="H139" s="20" t="s">
        <v>732</v>
      </c>
      <c r="I139" s="26">
        <v>126</v>
      </c>
      <c r="J139" s="26">
        <v>136.08000000000001</v>
      </c>
      <c r="K139" s="26">
        <v>144.24</v>
      </c>
      <c r="L139" s="26">
        <v>117.5</v>
      </c>
      <c r="M139" s="20" t="s">
        <v>79</v>
      </c>
      <c r="N139" s="20" t="s">
        <v>230</v>
      </c>
      <c r="O139" s="21" t="s">
        <v>231</v>
      </c>
    </row>
    <row r="140" spans="1:15" ht="45" hidden="1">
      <c r="A140" s="19" t="s">
        <v>741</v>
      </c>
      <c r="B140" s="20" t="s">
        <v>189</v>
      </c>
      <c r="C140" s="20" t="s">
        <v>734</v>
      </c>
      <c r="D140" s="20" t="s">
        <v>735</v>
      </c>
      <c r="E140" s="20" t="s">
        <v>736</v>
      </c>
      <c r="F140" s="20" t="s">
        <v>2867</v>
      </c>
      <c r="G140" s="20" t="s">
        <v>316</v>
      </c>
      <c r="H140" s="20" t="s">
        <v>732</v>
      </c>
      <c r="I140" s="26">
        <v>189</v>
      </c>
      <c r="J140" s="26">
        <v>204.12</v>
      </c>
      <c r="K140" s="26">
        <v>216.37</v>
      </c>
      <c r="L140" s="26">
        <v>176.25</v>
      </c>
      <c r="M140" s="20" t="s">
        <v>79</v>
      </c>
      <c r="N140" s="20" t="s">
        <v>230</v>
      </c>
      <c r="O140" s="21" t="s">
        <v>231</v>
      </c>
    </row>
    <row r="141" spans="1:15" ht="45" hidden="1">
      <c r="A141" s="19" t="s">
        <v>744</v>
      </c>
      <c r="B141" s="20" t="s">
        <v>189</v>
      </c>
      <c r="C141" s="20" t="s">
        <v>738</v>
      </c>
      <c r="D141" s="20" t="s">
        <v>739</v>
      </c>
      <c r="E141" s="20" t="s">
        <v>740</v>
      </c>
      <c r="F141" s="20" t="s">
        <v>2867</v>
      </c>
      <c r="G141" s="20" t="s">
        <v>316</v>
      </c>
      <c r="H141" s="20" t="s">
        <v>732</v>
      </c>
      <c r="I141" s="26">
        <v>252</v>
      </c>
      <c r="J141" s="26">
        <v>272.16000000000003</v>
      </c>
      <c r="K141" s="26">
        <v>288.49</v>
      </c>
      <c r="L141" s="26">
        <v>235</v>
      </c>
      <c r="M141" s="20" t="s">
        <v>79</v>
      </c>
      <c r="N141" s="20" t="s">
        <v>230</v>
      </c>
      <c r="O141" s="21" t="s">
        <v>231</v>
      </c>
    </row>
    <row r="142" spans="1:15" ht="45" hidden="1">
      <c r="A142" s="19" t="s">
        <v>747</v>
      </c>
      <c r="B142" s="20" t="s">
        <v>189</v>
      </c>
      <c r="C142" s="20" t="s">
        <v>742</v>
      </c>
      <c r="D142" s="20" t="s">
        <v>730</v>
      </c>
      <c r="E142" s="20" t="s">
        <v>743</v>
      </c>
      <c r="F142" s="20" t="s">
        <v>2867</v>
      </c>
      <c r="G142" s="20" t="s">
        <v>316</v>
      </c>
      <c r="H142" s="20" t="s">
        <v>732</v>
      </c>
      <c r="I142" s="26">
        <v>315</v>
      </c>
      <c r="J142" s="26">
        <v>340.2</v>
      </c>
      <c r="K142" s="26">
        <v>360.61</v>
      </c>
      <c r="L142" s="26">
        <v>293.74</v>
      </c>
      <c r="M142" s="20" t="s">
        <v>79</v>
      </c>
      <c r="N142" s="20" t="s">
        <v>230</v>
      </c>
      <c r="O142" s="21" t="s">
        <v>231</v>
      </c>
    </row>
    <row r="143" spans="1:15" ht="45" hidden="1">
      <c r="A143" s="19" t="s">
        <v>752</v>
      </c>
      <c r="B143" s="20" t="s">
        <v>189</v>
      </c>
      <c r="C143" s="20" t="s">
        <v>745</v>
      </c>
      <c r="D143" s="20" t="s">
        <v>735</v>
      </c>
      <c r="E143" s="20" t="s">
        <v>746</v>
      </c>
      <c r="F143" s="20" t="s">
        <v>2867</v>
      </c>
      <c r="G143" s="20" t="s">
        <v>316</v>
      </c>
      <c r="H143" s="20" t="s">
        <v>732</v>
      </c>
      <c r="I143" s="26">
        <v>378</v>
      </c>
      <c r="J143" s="26">
        <v>408.24</v>
      </c>
      <c r="K143" s="26">
        <v>432.73</v>
      </c>
      <c r="L143" s="26">
        <v>352.49</v>
      </c>
      <c r="M143" s="20" t="s">
        <v>79</v>
      </c>
      <c r="N143" s="20" t="s">
        <v>230</v>
      </c>
      <c r="O143" s="21" t="s">
        <v>231</v>
      </c>
    </row>
    <row r="144" spans="1:15" hidden="1">
      <c r="A144" s="19" t="s">
        <v>753</v>
      </c>
      <c r="B144" s="20" t="s">
        <v>748</v>
      </c>
      <c r="C144" s="20" t="s">
        <v>749</v>
      </c>
      <c r="D144" s="20" t="s">
        <v>137</v>
      </c>
      <c r="E144" s="20" t="s">
        <v>750</v>
      </c>
      <c r="F144" s="20" t="s">
        <v>2477</v>
      </c>
      <c r="G144" s="20" t="s">
        <v>227</v>
      </c>
      <c r="H144" s="20" t="s">
        <v>751</v>
      </c>
      <c r="I144" s="26">
        <v>12236</v>
      </c>
      <c r="J144" s="26">
        <v>13214.88</v>
      </c>
      <c r="K144" s="26">
        <v>14007.77</v>
      </c>
      <c r="L144" s="26">
        <v>14007.77</v>
      </c>
      <c r="M144" s="20" t="s">
        <v>409</v>
      </c>
      <c r="N144" s="20" t="s">
        <v>230</v>
      </c>
      <c r="O144" s="21" t="s">
        <v>231</v>
      </c>
    </row>
    <row r="145" spans="1:15" ht="45" hidden="1">
      <c r="A145" s="19" t="s">
        <v>759</v>
      </c>
      <c r="B145" s="20" t="s">
        <v>14</v>
      </c>
      <c r="C145" s="20" t="s">
        <v>754</v>
      </c>
      <c r="D145" s="20" t="s">
        <v>755</v>
      </c>
      <c r="E145" s="20" t="s">
        <v>756</v>
      </c>
      <c r="F145" s="20" t="s">
        <v>3100</v>
      </c>
      <c r="G145" s="20" t="s">
        <v>804</v>
      </c>
      <c r="H145" s="20" t="s">
        <v>757</v>
      </c>
      <c r="I145" s="26">
        <v>3890</v>
      </c>
      <c r="J145" s="26">
        <v>4201.2</v>
      </c>
      <c r="K145" s="26">
        <v>4453.2700000000004</v>
      </c>
      <c r="L145" s="26">
        <v>4453.2700000000004</v>
      </c>
      <c r="M145" s="20" t="s">
        <v>758</v>
      </c>
      <c r="N145" s="20" t="s">
        <v>230</v>
      </c>
      <c r="O145" s="21" t="s">
        <v>231</v>
      </c>
    </row>
    <row r="146" spans="1:15" ht="22.5" hidden="1">
      <c r="A146" s="19" t="s">
        <v>764</v>
      </c>
      <c r="B146" s="20" t="s">
        <v>18</v>
      </c>
      <c r="C146" s="20" t="s">
        <v>3101</v>
      </c>
      <c r="D146" s="20" t="s">
        <v>761</v>
      </c>
      <c r="E146" s="20" t="s">
        <v>3102</v>
      </c>
      <c r="F146" s="20" t="s">
        <v>3054</v>
      </c>
      <c r="G146" s="20" t="s">
        <v>316</v>
      </c>
      <c r="H146" s="20" t="s">
        <v>763</v>
      </c>
      <c r="I146" s="26">
        <v>266.13</v>
      </c>
      <c r="J146" s="26">
        <v>287.42</v>
      </c>
      <c r="K146" s="26">
        <v>304.67</v>
      </c>
      <c r="L146" s="26">
        <v>304.67</v>
      </c>
      <c r="M146" s="20" t="s">
        <v>361</v>
      </c>
      <c r="N146" s="20" t="s">
        <v>230</v>
      </c>
      <c r="O146" s="21" t="s">
        <v>231</v>
      </c>
    </row>
    <row r="147" spans="1:15" ht="22.5" hidden="1">
      <c r="A147" s="19" t="s">
        <v>767</v>
      </c>
      <c r="B147" s="20" t="s">
        <v>18</v>
      </c>
      <c r="C147" s="20" t="s">
        <v>3103</v>
      </c>
      <c r="D147" s="20" t="s">
        <v>5</v>
      </c>
      <c r="E147" s="20" t="s">
        <v>3104</v>
      </c>
      <c r="F147" s="20" t="s">
        <v>3054</v>
      </c>
      <c r="G147" s="20" t="s">
        <v>316</v>
      </c>
      <c r="H147" s="20" t="s">
        <v>763</v>
      </c>
      <c r="I147" s="26">
        <v>2129.04</v>
      </c>
      <c r="J147" s="26">
        <v>2299.36</v>
      </c>
      <c r="K147" s="26">
        <v>2437.3200000000002</v>
      </c>
      <c r="L147" s="26">
        <v>2437.3200000000002</v>
      </c>
      <c r="M147" s="20" t="s">
        <v>361</v>
      </c>
      <c r="N147" s="20" t="s">
        <v>230</v>
      </c>
      <c r="O147" s="21" t="s">
        <v>231</v>
      </c>
    </row>
    <row r="148" spans="1:15" ht="33.75" hidden="1">
      <c r="A148" s="19" t="s">
        <v>774</v>
      </c>
      <c r="B148" s="20" t="s">
        <v>18</v>
      </c>
      <c r="C148" s="20" t="s">
        <v>3105</v>
      </c>
      <c r="D148" s="20" t="s">
        <v>761</v>
      </c>
      <c r="E148" s="20" t="s">
        <v>3106</v>
      </c>
      <c r="F148" s="20" t="s">
        <v>3054</v>
      </c>
      <c r="G148" s="20" t="s">
        <v>316</v>
      </c>
      <c r="H148" s="20" t="s">
        <v>763</v>
      </c>
      <c r="I148" s="26">
        <v>266.13</v>
      </c>
      <c r="J148" s="26">
        <v>287.42</v>
      </c>
      <c r="K148" s="26">
        <v>304.67</v>
      </c>
      <c r="L148" s="26">
        <v>304.67</v>
      </c>
      <c r="M148" s="20" t="s">
        <v>361</v>
      </c>
      <c r="N148" s="20" t="s">
        <v>230</v>
      </c>
      <c r="O148" s="21" t="s">
        <v>231</v>
      </c>
    </row>
    <row r="149" spans="1:15" ht="33.75" hidden="1">
      <c r="A149" s="19" t="s">
        <v>777</v>
      </c>
      <c r="B149" s="20" t="s">
        <v>18</v>
      </c>
      <c r="C149" s="20" t="s">
        <v>3107</v>
      </c>
      <c r="D149" s="20" t="s">
        <v>5</v>
      </c>
      <c r="E149" s="20" t="s">
        <v>3108</v>
      </c>
      <c r="F149" s="20" t="s">
        <v>3054</v>
      </c>
      <c r="G149" s="20" t="s">
        <v>316</v>
      </c>
      <c r="H149" s="20" t="s">
        <v>763</v>
      </c>
      <c r="I149" s="26">
        <v>2129.04</v>
      </c>
      <c r="J149" s="26">
        <v>2299.36</v>
      </c>
      <c r="K149" s="26">
        <v>2437.3200000000002</v>
      </c>
      <c r="L149" s="26">
        <v>2437.3200000000002</v>
      </c>
      <c r="M149" s="20" t="s">
        <v>361</v>
      </c>
      <c r="N149" s="20" t="s">
        <v>230</v>
      </c>
      <c r="O149" s="21" t="s">
        <v>231</v>
      </c>
    </row>
    <row r="150" spans="1:15" ht="22.5" hidden="1">
      <c r="A150" s="19" t="s">
        <v>783</v>
      </c>
      <c r="B150" s="20" t="s">
        <v>18</v>
      </c>
      <c r="C150" s="20" t="s">
        <v>2890</v>
      </c>
      <c r="D150" s="20" t="s">
        <v>761</v>
      </c>
      <c r="E150" s="20" t="s">
        <v>2891</v>
      </c>
      <c r="F150" s="20" t="s">
        <v>2867</v>
      </c>
      <c r="G150" s="20" t="s">
        <v>316</v>
      </c>
      <c r="H150" s="20" t="s">
        <v>763</v>
      </c>
      <c r="I150" s="26">
        <v>266.13</v>
      </c>
      <c r="J150" s="26">
        <v>287.42</v>
      </c>
      <c r="K150" s="26">
        <v>304.67</v>
      </c>
      <c r="L150" s="26">
        <v>304.67</v>
      </c>
      <c r="M150" s="20" t="s">
        <v>361</v>
      </c>
      <c r="N150" s="20" t="s">
        <v>230</v>
      </c>
      <c r="O150" s="21" t="s">
        <v>231</v>
      </c>
    </row>
    <row r="151" spans="1:15" ht="22.5" hidden="1">
      <c r="A151" s="19" t="s">
        <v>785</v>
      </c>
      <c r="B151" s="20" t="s">
        <v>18</v>
      </c>
      <c r="C151" s="20" t="s">
        <v>2892</v>
      </c>
      <c r="D151" s="20" t="s">
        <v>5</v>
      </c>
      <c r="E151" s="20" t="s">
        <v>2893</v>
      </c>
      <c r="F151" s="20" t="s">
        <v>2867</v>
      </c>
      <c r="G151" s="20" t="s">
        <v>316</v>
      </c>
      <c r="H151" s="20" t="s">
        <v>763</v>
      </c>
      <c r="I151" s="26">
        <v>2129.0700000000002</v>
      </c>
      <c r="J151" s="26">
        <v>2299.4</v>
      </c>
      <c r="K151" s="26">
        <v>2437.35</v>
      </c>
      <c r="L151" s="26">
        <v>2437.35</v>
      </c>
      <c r="M151" s="20" t="s">
        <v>361</v>
      </c>
      <c r="N151" s="20" t="s">
        <v>230</v>
      </c>
      <c r="O151" s="21" t="s">
        <v>231</v>
      </c>
    </row>
    <row r="152" spans="1:15" ht="22.5" hidden="1">
      <c r="A152" s="19" t="s">
        <v>791</v>
      </c>
      <c r="B152" s="20" t="s">
        <v>18</v>
      </c>
      <c r="C152" s="20" t="s">
        <v>3109</v>
      </c>
      <c r="D152" s="20" t="s">
        <v>761</v>
      </c>
      <c r="E152" s="20" t="s">
        <v>3110</v>
      </c>
      <c r="F152" s="20" t="s">
        <v>3054</v>
      </c>
      <c r="G152" s="20" t="s">
        <v>316</v>
      </c>
      <c r="H152" s="20" t="s">
        <v>763</v>
      </c>
      <c r="I152" s="26">
        <v>266.13</v>
      </c>
      <c r="J152" s="26">
        <v>287.42</v>
      </c>
      <c r="K152" s="26">
        <v>304.67</v>
      </c>
      <c r="L152" s="26">
        <v>304.67</v>
      </c>
      <c r="M152" s="20" t="s">
        <v>361</v>
      </c>
      <c r="N152" s="20" t="s">
        <v>230</v>
      </c>
      <c r="O152" s="21" t="s">
        <v>231</v>
      </c>
    </row>
    <row r="153" spans="1:15" ht="22.5" hidden="1">
      <c r="A153" s="19" t="s">
        <v>794</v>
      </c>
      <c r="B153" s="20" t="s">
        <v>18</v>
      </c>
      <c r="C153" s="20" t="s">
        <v>3111</v>
      </c>
      <c r="D153" s="20" t="s">
        <v>5</v>
      </c>
      <c r="E153" s="20" t="s">
        <v>3112</v>
      </c>
      <c r="F153" s="20" t="s">
        <v>3054</v>
      </c>
      <c r="G153" s="20" t="s">
        <v>316</v>
      </c>
      <c r="H153" s="20" t="s">
        <v>763</v>
      </c>
      <c r="I153" s="26">
        <v>2129.04</v>
      </c>
      <c r="J153" s="26">
        <v>2299.36</v>
      </c>
      <c r="K153" s="26">
        <v>2437.3200000000002</v>
      </c>
      <c r="L153" s="26">
        <v>2437.3200000000002</v>
      </c>
      <c r="M153" s="20" t="s">
        <v>361</v>
      </c>
      <c r="N153" s="20" t="s">
        <v>230</v>
      </c>
      <c r="O153" s="21" t="s">
        <v>231</v>
      </c>
    </row>
    <row r="154" spans="1:15" ht="22.5" hidden="1">
      <c r="A154" s="19" t="s">
        <v>801</v>
      </c>
      <c r="B154" s="20" t="s">
        <v>18</v>
      </c>
      <c r="C154" s="20" t="s">
        <v>2894</v>
      </c>
      <c r="D154" s="20" t="s">
        <v>761</v>
      </c>
      <c r="E154" s="20" t="s">
        <v>2895</v>
      </c>
      <c r="F154" s="20" t="s">
        <v>2867</v>
      </c>
      <c r="G154" s="20" t="s">
        <v>316</v>
      </c>
      <c r="H154" s="20" t="s">
        <v>763</v>
      </c>
      <c r="I154" s="26">
        <v>266.13</v>
      </c>
      <c r="J154" s="26">
        <v>287.42</v>
      </c>
      <c r="K154" s="26">
        <v>304.67</v>
      </c>
      <c r="L154" s="26">
        <v>304.67</v>
      </c>
      <c r="M154" s="20" t="s">
        <v>361</v>
      </c>
      <c r="N154" s="20" t="s">
        <v>230</v>
      </c>
      <c r="O154" s="21" t="s">
        <v>231</v>
      </c>
    </row>
    <row r="155" spans="1:15" ht="22.5" hidden="1">
      <c r="A155" s="19" t="s">
        <v>806</v>
      </c>
      <c r="B155" s="20" t="s">
        <v>18</v>
      </c>
      <c r="C155" s="20" t="s">
        <v>2896</v>
      </c>
      <c r="D155" s="20" t="s">
        <v>5</v>
      </c>
      <c r="E155" s="20" t="s">
        <v>2897</v>
      </c>
      <c r="F155" s="20" t="s">
        <v>2867</v>
      </c>
      <c r="G155" s="20" t="s">
        <v>316</v>
      </c>
      <c r="H155" s="20" t="s">
        <v>763</v>
      </c>
      <c r="I155" s="26">
        <v>2129.0700000000002</v>
      </c>
      <c r="J155" s="26">
        <v>2299.4</v>
      </c>
      <c r="K155" s="26">
        <v>2437.35</v>
      </c>
      <c r="L155" s="26">
        <v>2437.35</v>
      </c>
      <c r="M155" s="20" t="s">
        <v>361</v>
      </c>
      <c r="N155" s="20" t="s">
        <v>230</v>
      </c>
      <c r="O155" s="21" t="s">
        <v>231</v>
      </c>
    </row>
    <row r="156" spans="1:15" ht="22.5" hidden="1">
      <c r="A156" s="19" t="s">
        <v>813</v>
      </c>
      <c r="B156" s="20" t="s">
        <v>18</v>
      </c>
      <c r="C156" s="20" t="s">
        <v>3113</v>
      </c>
      <c r="D156" s="20" t="s">
        <v>761</v>
      </c>
      <c r="E156" s="20" t="s">
        <v>3114</v>
      </c>
      <c r="F156" s="20" t="s">
        <v>3054</v>
      </c>
      <c r="G156" s="20" t="s">
        <v>316</v>
      </c>
      <c r="H156" s="20" t="s">
        <v>763</v>
      </c>
      <c r="I156" s="26">
        <v>266.13</v>
      </c>
      <c r="J156" s="26">
        <v>287.42</v>
      </c>
      <c r="K156" s="26">
        <v>304.67</v>
      </c>
      <c r="L156" s="26">
        <v>304.67</v>
      </c>
      <c r="M156" s="20" t="s">
        <v>361</v>
      </c>
      <c r="N156" s="20" t="s">
        <v>230</v>
      </c>
      <c r="O156" s="21" t="s">
        <v>231</v>
      </c>
    </row>
    <row r="157" spans="1:15" ht="22.5" hidden="1">
      <c r="A157" s="19" t="s">
        <v>816</v>
      </c>
      <c r="B157" s="20" t="s">
        <v>18</v>
      </c>
      <c r="C157" s="20" t="s">
        <v>3115</v>
      </c>
      <c r="D157" s="20" t="s">
        <v>5</v>
      </c>
      <c r="E157" s="20" t="s">
        <v>3116</v>
      </c>
      <c r="F157" s="20" t="s">
        <v>3054</v>
      </c>
      <c r="G157" s="20" t="s">
        <v>316</v>
      </c>
      <c r="H157" s="20" t="s">
        <v>763</v>
      </c>
      <c r="I157" s="26">
        <v>2129.04</v>
      </c>
      <c r="J157" s="26">
        <v>2299.36</v>
      </c>
      <c r="K157" s="26">
        <v>2437.3200000000002</v>
      </c>
      <c r="L157" s="26">
        <v>2437.3200000000002</v>
      </c>
      <c r="M157" s="20" t="s">
        <v>361</v>
      </c>
      <c r="N157" s="20" t="s">
        <v>230</v>
      </c>
      <c r="O157" s="21" t="s">
        <v>231</v>
      </c>
    </row>
    <row r="158" spans="1:15" ht="22.5" hidden="1">
      <c r="A158" s="19" t="s">
        <v>819</v>
      </c>
      <c r="B158" s="20" t="s">
        <v>18</v>
      </c>
      <c r="C158" s="20" t="s">
        <v>760</v>
      </c>
      <c r="D158" s="20" t="s">
        <v>761</v>
      </c>
      <c r="E158" s="20" t="s">
        <v>762</v>
      </c>
      <c r="F158" s="20" t="s">
        <v>2633</v>
      </c>
      <c r="G158" s="20" t="s">
        <v>316</v>
      </c>
      <c r="H158" s="20" t="s">
        <v>763</v>
      </c>
      <c r="I158" s="26">
        <v>709.69</v>
      </c>
      <c r="J158" s="26">
        <v>766.47</v>
      </c>
      <c r="K158" s="26">
        <v>812.45</v>
      </c>
      <c r="L158" s="26">
        <v>304.67</v>
      </c>
      <c r="M158" s="20" t="s">
        <v>361</v>
      </c>
      <c r="N158" s="20" t="s">
        <v>230</v>
      </c>
      <c r="O158" s="21" t="s">
        <v>231</v>
      </c>
    </row>
    <row r="159" spans="1:15" ht="22.5" hidden="1">
      <c r="A159" s="19" t="s">
        <v>822</v>
      </c>
      <c r="B159" s="20" t="s">
        <v>18</v>
      </c>
      <c r="C159" s="20" t="s">
        <v>765</v>
      </c>
      <c r="D159" s="20" t="s">
        <v>5</v>
      </c>
      <c r="E159" s="20" t="s">
        <v>766</v>
      </c>
      <c r="F159" s="20" t="s">
        <v>2633</v>
      </c>
      <c r="G159" s="20" t="s">
        <v>316</v>
      </c>
      <c r="H159" s="20" t="s">
        <v>763</v>
      </c>
      <c r="I159" s="26">
        <v>2838.76</v>
      </c>
      <c r="J159" s="26">
        <v>3065.86</v>
      </c>
      <c r="K159" s="26">
        <v>3249.82</v>
      </c>
      <c r="L159" s="26">
        <v>2437.36</v>
      </c>
      <c r="M159" s="20" t="s">
        <v>361</v>
      </c>
      <c r="N159" s="20" t="s">
        <v>230</v>
      </c>
      <c r="O159" s="21" t="s">
        <v>231</v>
      </c>
    </row>
    <row r="160" spans="1:15" ht="33.75" hidden="1">
      <c r="A160" s="19" t="s">
        <v>825</v>
      </c>
      <c r="B160" s="20" t="s">
        <v>768</v>
      </c>
      <c r="C160" s="20" t="s">
        <v>769</v>
      </c>
      <c r="D160" s="20" t="s">
        <v>770</v>
      </c>
      <c r="E160" s="20" t="s">
        <v>771</v>
      </c>
      <c r="F160" s="20" t="s">
        <v>2536</v>
      </c>
      <c r="G160" s="20" t="s">
        <v>2563</v>
      </c>
      <c r="H160" s="20" t="s">
        <v>772</v>
      </c>
      <c r="I160" s="26">
        <v>36075.51</v>
      </c>
      <c r="J160" s="26">
        <v>38961.550000000003</v>
      </c>
      <c r="K160" s="26">
        <v>41121.550000000003</v>
      </c>
      <c r="L160" s="26">
        <v>41121.550000000003</v>
      </c>
      <c r="M160" s="20" t="s">
        <v>773</v>
      </c>
      <c r="N160" s="20" t="s">
        <v>230</v>
      </c>
      <c r="O160" s="21" t="s">
        <v>231</v>
      </c>
    </row>
    <row r="161" spans="1:15" ht="22.5" hidden="1">
      <c r="A161" s="19" t="s">
        <v>828</v>
      </c>
      <c r="B161" s="20" t="s">
        <v>161</v>
      </c>
      <c r="C161" s="20" t="s">
        <v>159</v>
      </c>
      <c r="D161" s="20" t="s">
        <v>162</v>
      </c>
      <c r="E161" s="20" t="s">
        <v>160</v>
      </c>
      <c r="F161" s="20" t="s">
        <v>2754</v>
      </c>
      <c r="G161" s="20" t="s">
        <v>227</v>
      </c>
      <c r="H161" s="20" t="s">
        <v>775</v>
      </c>
      <c r="I161" s="26">
        <v>24173.91</v>
      </c>
      <c r="J161" s="26">
        <v>26107.82</v>
      </c>
      <c r="K161" s="26">
        <v>27674.29</v>
      </c>
      <c r="L161" s="26">
        <v>27674.29</v>
      </c>
      <c r="M161" s="20" t="s">
        <v>776</v>
      </c>
      <c r="N161" s="20" t="s">
        <v>230</v>
      </c>
      <c r="O161" s="21" t="s">
        <v>231</v>
      </c>
    </row>
    <row r="162" spans="1:15" ht="22.5" hidden="1">
      <c r="A162" s="19" t="s">
        <v>833</v>
      </c>
      <c r="B162" s="20" t="s">
        <v>49</v>
      </c>
      <c r="C162" s="20" t="s">
        <v>778</v>
      </c>
      <c r="D162" s="20" t="s">
        <v>779</v>
      </c>
      <c r="E162" s="20" t="s">
        <v>780</v>
      </c>
      <c r="F162" s="20" t="s">
        <v>2653</v>
      </c>
      <c r="G162" s="20" t="s">
        <v>227</v>
      </c>
      <c r="H162" s="20" t="s">
        <v>781</v>
      </c>
      <c r="I162" s="26">
        <v>4523.08</v>
      </c>
      <c r="J162" s="26">
        <v>4884.93</v>
      </c>
      <c r="K162" s="26">
        <v>5178.0200000000004</v>
      </c>
      <c r="L162" s="26">
        <v>5178.0200000000004</v>
      </c>
      <c r="M162" s="20" t="s">
        <v>782</v>
      </c>
      <c r="N162" s="20" t="s">
        <v>230</v>
      </c>
      <c r="O162" s="21" t="s">
        <v>231</v>
      </c>
    </row>
    <row r="163" spans="1:15" ht="22.5" hidden="1">
      <c r="A163" s="19" t="s">
        <v>836</v>
      </c>
      <c r="B163" s="20" t="s">
        <v>49</v>
      </c>
      <c r="C163" s="20" t="s">
        <v>778</v>
      </c>
      <c r="D163" s="20" t="s">
        <v>2478</v>
      </c>
      <c r="E163" s="20" t="s">
        <v>2479</v>
      </c>
      <c r="F163" s="20" t="s">
        <v>2653</v>
      </c>
      <c r="G163" s="20" t="s">
        <v>227</v>
      </c>
      <c r="H163" s="20" t="s">
        <v>781</v>
      </c>
      <c r="I163" s="26">
        <v>4523.08</v>
      </c>
      <c r="J163" s="26">
        <v>4884.93</v>
      </c>
      <c r="K163" s="26">
        <v>5178.0200000000004</v>
      </c>
      <c r="L163" s="26">
        <v>5178.0200000000004</v>
      </c>
      <c r="M163" s="20" t="s">
        <v>2654</v>
      </c>
      <c r="N163" s="20" t="s">
        <v>230</v>
      </c>
      <c r="O163" s="21" t="s">
        <v>231</v>
      </c>
    </row>
    <row r="164" spans="1:15" ht="33.75" hidden="1">
      <c r="A164" s="19" t="s">
        <v>839</v>
      </c>
      <c r="B164" s="20" t="s">
        <v>49</v>
      </c>
      <c r="C164" s="20" t="s">
        <v>50</v>
      </c>
      <c r="D164" s="20" t="s">
        <v>51</v>
      </c>
      <c r="E164" s="20" t="s">
        <v>784</v>
      </c>
      <c r="F164" s="20" t="s">
        <v>2655</v>
      </c>
      <c r="G164" s="20" t="s">
        <v>227</v>
      </c>
      <c r="H164" s="20" t="s">
        <v>781</v>
      </c>
      <c r="I164" s="26">
        <v>4523.08</v>
      </c>
      <c r="J164" s="26">
        <v>4884.93</v>
      </c>
      <c r="K164" s="26">
        <v>5178.0200000000004</v>
      </c>
      <c r="L164" s="26">
        <v>5178.0200000000004</v>
      </c>
      <c r="M164" s="20" t="s">
        <v>2431</v>
      </c>
      <c r="N164" s="20" t="s">
        <v>230</v>
      </c>
      <c r="O164" s="21" t="s">
        <v>231</v>
      </c>
    </row>
    <row r="165" spans="1:15" ht="33.75" hidden="1">
      <c r="A165" s="19" t="s">
        <v>842</v>
      </c>
      <c r="B165" s="20" t="s">
        <v>49</v>
      </c>
      <c r="C165" s="20" t="s">
        <v>50</v>
      </c>
      <c r="D165" s="20" t="s">
        <v>2432</v>
      </c>
      <c r="E165" s="20" t="s">
        <v>2433</v>
      </c>
      <c r="F165" s="20" t="s">
        <v>2655</v>
      </c>
      <c r="G165" s="20" t="s">
        <v>227</v>
      </c>
      <c r="H165" s="20" t="s">
        <v>781</v>
      </c>
      <c r="I165" s="26">
        <v>4523.08</v>
      </c>
      <c r="J165" s="26">
        <v>4884.93</v>
      </c>
      <c r="K165" s="26">
        <v>5178.0200000000004</v>
      </c>
      <c r="L165" s="26">
        <v>5178.0200000000004</v>
      </c>
      <c r="M165" s="20" t="s">
        <v>2656</v>
      </c>
      <c r="N165" s="20" t="s">
        <v>230</v>
      </c>
      <c r="O165" s="21" t="s">
        <v>231</v>
      </c>
    </row>
    <row r="166" spans="1:15" ht="33.75" hidden="1">
      <c r="A166" s="19" t="s">
        <v>845</v>
      </c>
      <c r="B166" s="20" t="s">
        <v>786</v>
      </c>
      <c r="C166" s="20" t="s">
        <v>787</v>
      </c>
      <c r="D166" s="20" t="s">
        <v>788</v>
      </c>
      <c r="E166" s="20" t="s">
        <v>789</v>
      </c>
      <c r="F166" s="20" t="s">
        <v>3117</v>
      </c>
      <c r="G166" s="20" t="s">
        <v>227</v>
      </c>
      <c r="H166" s="20" t="s">
        <v>790</v>
      </c>
      <c r="I166" s="26">
        <v>9100</v>
      </c>
      <c r="J166" s="26">
        <v>9828</v>
      </c>
      <c r="K166" s="26">
        <v>10417.68</v>
      </c>
      <c r="L166" s="26">
        <v>10417.67</v>
      </c>
      <c r="M166" s="20" t="s">
        <v>3118</v>
      </c>
      <c r="N166" s="20" t="s">
        <v>230</v>
      </c>
      <c r="O166" s="21" t="s">
        <v>231</v>
      </c>
    </row>
    <row r="167" spans="1:15" ht="33.75" hidden="1">
      <c r="A167" s="19" t="s">
        <v>847</v>
      </c>
      <c r="B167" s="20" t="s">
        <v>786</v>
      </c>
      <c r="C167" s="20" t="s">
        <v>787</v>
      </c>
      <c r="D167" s="20" t="s">
        <v>792</v>
      </c>
      <c r="E167" s="20" t="s">
        <v>793</v>
      </c>
      <c r="F167" s="20" t="s">
        <v>3119</v>
      </c>
      <c r="G167" s="20" t="s">
        <v>227</v>
      </c>
      <c r="H167" s="20" t="s">
        <v>790</v>
      </c>
      <c r="I167" s="26">
        <v>2184</v>
      </c>
      <c r="J167" s="26">
        <v>2358.7199999999998</v>
      </c>
      <c r="K167" s="26">
        <v>2500.2399999999998</v>
      </c>
      <c r="L167" s="26">
        <v>2500.2399999999998</v>
      </c>
      <c r="M167" s="20" t="s">
        <v>3120</v>
      </c>
      <c r="N167" s="20" t="s">
        <v>230</v>
      </c>
      <c r="O167" s="21" t="s">
        <v>231</v>
      </c>
    </row>
    <row r="168" spans="1:15" ht="33.75" hidden="1">
      <c r="A168" s="19" t="s">
        <v>853</v>
      </c>
      <c r="B168" s="20" t="s">
        <v>795</v>
      </c>
      <c r="C168" s="20" t="s">
        <v>796</v>
      </c>
      <c r="D168" s="20" t="s">
        <v>797</v>
      </c>
      <c r="E168" s="20" t="s">
        <v>798</v>
      </c>
      <c r="F168" s="20" t="s">
        <v>3121</v>
      </c>
      <c r="G168" s="20" t="s">
        <v>804</v>
      </c>
      <c r="H168" s="20" t="s">
        <v>799</v>
      </c>
      <c r="I168" s="26">
        <v>9563.06</v>
      </c>
      <c r="J168" s="26">
        <v>10328.1</v>
      </c>
      <c r="K168" s="26">
        <v>10947.79</v>
      </c>
      <c r="L168" s="26">
        <v>10947.79</v>
      </c>
      <c r="M168" s="20" t="s">
        <v>805</v>
      </c>
      <c r="N168" s="20" t="s">
        <v>230</v>
      </c>
      <c r="O168" s="21" t="s">
        <v>231</v>
      </c>
    </row>
    <row r="169" spans="1:15" ht="33.75" hidden="1">
      <c r="A169" s="19" t="s">
        <v>855</v>
      </c>
      <c r="B169" s="20" t="s">
        <v>795</v>
      </c>
      <c r="C169" s="20" t="s">
        <v>802</v>
      </c>
      <c r="D169" s="20" t="s">
        <v>797</v>
      </c>
      <c r="E169" s="20" t="s">
        <v>803</v>
      </c>
      <c r="F169" s="20" t="s">
        <v>2434</v>
      </c>
      <c r="G169" s="20" t="s">
        <v>804</v>
      </c>
      <c r="H169" s="20" t="s">
        <v>799</v>
      </c>
      <c r="I169" s="26">
        <v>12750.75</v>
      </c>
      <c r="J169" s="26">
        <v>13770.81</v>
      </c>
      <c r="K169" s="26">
        <v>14597.06</v>
      </c>
      <c r="L169" s="26">
        <v>10947.79</v>
      </c>
      <c r="M169" s="20" t="s">
        <v>805</v>
      </c>
      <c r="N169" s="20" t="s">
        <v>230</v>
      </c>
      <c r="O169" s="21" t="s">
        <v>231</v>
      </c>
    </row>
    <row r="170" spans="1:15" ht="45" hidden="1">
      <c r="A170" s="19" t="s">
        <v>856</v>
      </c>
      <c r="B170" s="20" t="s">
        <v>3122</v>
      </c>
      <c r="C170" s="20" t="s">
        <v>3123</v>
      </c>
      <c r="D170" s="20" t="s">
        <v>3124</v>
      </c>
      <c r="E170" s="20" t="s">
        <v>3125</v>
      </c>
      <c r="F170" s="20" t="s">
        <v>3054</v>
      </c>
      <c r="G170" s="20" t="s">
        <v>227</v>
      </c>
      <c r="H170" s="20" t="s">
        <v>812</v>
      </c>
      <c r="I170" s="26">
        <v>6980</v>
      </c>
      <c r="J170" s="26">
        <v>7538.4</v>
      </c>
      <c r="K170" s="26">
        <v>7990.7</v>
      </c>
      <c r="L170" s="26">
        <v>2472.7600000000002</v>
      </c>
      <c r="M170" s="20" t="s">
        <v>346</v>
      </c>
      <c r="N170" s="20" t="s">
        <v>230</v>
      </c>
      <c r="O170" s="21" t="s">
        <v>231</v>
      </c>
    </row>
    <row r="171" spans="1:15" ht="45" hidden="1">
      <c r="A171" s="19" t="s">
        <v>860</v>
      </c>
      <c r="B171" s="20" t="s">
        <v>3122</v>
      </c>
      <c r="C171" s="20" t="s">
        <v>3126</v>
      </c>
      <c r="D171" s="20" t="s">
        <v>3124</v>
      </c>
      <c r="E171" s="20" t="s">
        <v>3127</v>
      </c>
      <c r="F171" s="20" t="s">
        <v>3054</v>
      </c>
      <c r="G171" s="20" t="s">
        <v>227</v>
      </c>
      <c r="H171" s="20" t="s">
        <v>812</v>
      </c>
      <c r="I171" s="26">
        <v>13960</v>
      </c>
      <c r="J171" s="26">
        <v>15076.8</v>
      </c>
      <c r="K171" s="26">
        <v>15981.41</v>
      </c>
      <c r="L171" s="26">
        <v>4945.5200000000004</v>
      </c>
      <c r="M171" s="20" t="s">
        <v>346</v>
      </c>
      <c r="N171" s="20" t="s">
        <v>230</v>
      </c>
      <c r="O171" s="21" t="s">
        <v>231</v>
      </c>
    </row>
    <row r="172" spans="1:15" ht="45" hidden="1">
      <c r="A172" s="19" t="s">
        <v>862</v>
      </c>
      <c r="B172" s="20" t="s">
        <v>3122</v>
      </c>
      <c r="C172" s="20" t="s">
        <v>3128</v>
      </c>
      <c r="D172" s="20" t="s">
        <v>3124</v>
      </c>
      <c r="E172" s="20" t="s">
        <v>3129</v>
      </c>
      <c r="F172" s="20" t="s">
        <v>3054</v>
      </c>
      <c r="G172" s="20" t="s">
        <v>227</v>
      </c>
      <c r="H172" s="20" t="s">
        <v>812</v>
      </c>
      <c r="I172" s="26">
        <v>1745</v>
      </c>
      <c r="J172" s="26">
        <v>1884.6</v>
      </c>
      <c r="K172" s="26">
        <v>1997.68</v>
      </c>
      <c r="L172" s="26">
        <v>618.19000000000005</v>
      </c>
      <c r="M172" s="20" t="s">
        <v>346</v>
      </c>
      <c r="N172" s="20" t="s">
        <v>230</v>
      </c>
      <c r="O172" s="21" t="s">
        <v>231</v>
      </c>
    </row>
    <row r="173" spans="1:15" ht="45" hidden="1">
      <c r="A173" s="19" t="s">
        <v>867</v>
      </c>
      <c r="B173" s="20" t="s">
        <v>3122</v>
      </c>
      <c r="C173" s="20" t="s">
        <v>3130</v>
      </c>
      <c r="D173" s="20" t="s">
        <v>3124</v>
      </c>
      <c r="E173" s="20" t="s">
        <v>3131</v>
      </c>
      <c r="F173" s="20" t="s">
        <v>3054</v>
      </c>
      <c r="G173" s="20" t="s">
        <v>227</v>
      </c>
      <c r="H173" s="20" t="s">
        <v>812</v>
      </c>
      <c r="I173" s="26">
        <v>20940</v>
      </c>
      <c r="J173" s="26">
        <v>22615.200000000001</v>
      </c>
      <c r="K173" s="26">
        <v>23972.11</v>
      </c>
      <c r="L173" s="26">
        <v>7418.28</v>
      </c>
      <c r="M173" s="20" t="s">
        <v>346</v>
      </c>
      <c r="N173" s="20" t="s">
        <v>230</v>
      </c>
      <c r="O173" s="21" t="s">
        <v>231</v>
      </c>
    </row>
    <row r="174" spans="1:15" ht="45" hidden="1">
      <c r="A174" s="19" t="s">
        <v>871</v>
      </c>
      <c r="B174" s="20" t="s">
        <v>3122</v>
      </c>
      <c r="C174" s="20" t="s">
        <v>3132</v>
      </c>
      <c r="D174" s="20" t="s">
        <v>3124</v>
      </c>
      <c r="E174" s="20" t="s">
        <v>3133</v>
      </c>
      <c r="F174" s="20" t="s">
        <v>3054</v>
      </c>
      <c r="G174" s="20" t="s">
        <v>227</v>
      </c>
      <c r="H174" s="20" t="s">
        <v>812</v>
      </c>
      <c r="I174" s="26">
        <v>27920</v>
      </c>
      <c r="J174" s="26">
        <v>30153.599999999999</v>
      </c>
      <c r="K174" s="26">
        <v>31962.82</v>
      </c>
      <c r="L174" s="26">
        <v>9891.0400000000009</v>
      </c>
      <c r="M174" s="20" t="s">
        <v>346</v>
      </c>
      <c r="N174" s="20" t="s">
        <v>230</v>
      </c>
      <c r="O174" s="21" t="s">
        <v>231</v>
      </c>
    </row>
    <row r="175" spans="1:15" ht="45" hidden="1">
      <c r="A175" s="19" t="s">
        <v>877</v>
      </c>
      <c r="B175" s="20" t="s">
        <v>3122</v>
      </c>
      <c r="C175" s="20" t="s">
        <v>3134</v>
      </c>
      <c r="D175" s="20" t="s">
        <v>3124</v>
      </c>
      <c r="E175" s="20" t="s">
        <v>3135</v>
      </c>
      <c r="F175" s="20" t="s">
        <v>3054</v>
      </c>
      <c r="G175" s="20" t="s">
        <v>227</v>
      </c>
      <c r="H175" s="20" t="s">
        <v>812</v>
      </c>
      <c r="I175" s="26">
        <v>3490</v>
      </c>
      <c r="J175" s="26">
        <v>3769.2</v>
      </c>
      <c r="K175" s="26">
        <v>3995.35</v>
      </c>
      <c r="L175" s="26">
        <v>1236.3800000000001</v>
      </c>
      <c r="M175" s="20" t="s">
        <v>346</v>
      </c>
      <c r="N175" s="20" t="s">
        <v>230</v>
      </c>
      <c r="O175" s="21" t="s">
        <v>231</v>
      </c>
    </row>
    <row r="176" spans="1:15" ht="33.75" hidden="1">
      <c r="A176" s="19" t="s">
        <v>880</v>
      </c>
      <c r="B176" s="20" t="s">
        <v>2435</v>
      </c>
      <c r="C176" s="20" t="s">
        <v>2436</v>
      </c>
      <c r="D176" s="20" t="s">
        <v>726</v>
      </c>
      <c r="E176" s="20" t="s">
        <v>2437</v>
      </c>
      <c r="F176" s="20" t="s">
        <v>2429</v>
      </c>
      <c r="G176" s="20" t="s">
        <v>227</v>
      </c>
      <c r="H176" s="20" t="s">
        <v>2438</v>
      </c>
      <c r="I176" s="26">
        <v>33500</v>
      </c>
      <c r="J176" s="26">
        <v>36180</v>
      </c>
      <c r="K176" s="26">
        <v>38340</v>
      </c>
      <c r="L176" s="26">
        <v>38340</v>
      </c>
      <c r="M176" s="20" t="s">
        <v>2439</v>
      </c>
      <c r="N176" s="20" t="s">
        <v>230</v>
      </c>
      <c r="O176" s="21" t="s">
        <v>231</v>
      </c>
    </row>
    <row r="177" spans="1:15" ht="45" hidden="1">
      <c r="A177" s="19" t="s">
        <v>886</v>
      </c>
      <c r="B177" s="20" t="s">
        <v>807</v>
      </c>
      <c r="C177" s="20" t="s">
        <v>808</v>
      </c>
      <c r="D177" s="20" t="s">
        <v>809</v>
      </c>
      <c r="E177" s="20" t="s">
        <v>810</v>
      </c>
      <c r="F177" s="20" t="s">
        <v>3054</v>
      </c>
      <c r="G177" s="20" t="s">
        <v>316</v>
      </c>
      <c r="H177" s="20" t="s">
        <v>812</v>
      </c>
      <c r="I177" s="26">
        <v>2160</v>
      </c>
      <c r="J177" s="26">
        <v>2332.8000000000002</v>
      </c>
      <c r="K177" s="26">
        <v>2472.77</v>
      </c>
      <c r="L177" s="26">
        <v>2472.7600000000002</v>
      </c>
      <c r="M177" s="20" t="s">
        <v>346</v>
      </c>
      <c r="N177" s="20" t="s">
        <v>230</v>
      </c>
      <c r="O177" s="21" t="s">
        <v>231</v>
      </c>
    </row>
    <row r="178" spans="1:15" ht="45" hidden="1">
      <c r="A178" s="19" t="s">
        <v>890</v>
      </c>
      <c r="B178" s="20" t="s">
        <v>807</v>
      </c>
      <c r="C178" s="20" t="s">
        <v>814</v>
      </c>
      <c r="D178" s="20" t="s">
        <v>809</v>
      </c>
      <c r="E178" s="20" t="s">
        <v>815</v>
      </c>
      <c r="F178" s="20" t="s">
        <v>3054</v>
      </c>
      <c r="G178" s="20" t="s">
        <v>316</v>
      </c>
      <c r="H178" s="20" t="s">
        <v>812</v>
      </c>
      <c r="I178" s="26">
        <v>3240</v>
      </c>
      <c r="J178" s="26">
        <v>3499.2</v>
      </c>
      <c r="K178" s="26">
        <v>3709.15</v>
      </c>
      <c r="L178" s="26">
        <v>3709.14</v>
      </c>
      <c r="M178" s="20" t="s">
        <v>346</v>
      </c>
      <c r="N178" s="20" t="s">
        <v>230</v>
      </c>
      <c r="O178" s="21" t="s">
        <v>231</v>
      </c>
    </row>
    <row r="179" spans="1:15" ht="45" hidden="1">
      <c r="A179" s="19" t="s">
        <v>893</v>
      </c>
      <c r="B179" s="20" t="s">
        <v>807</v>
      </c>
      <c r="C179" s="20" t="s">
        <v>817</v>
      </c>
      <c r="D179" s="20" t="s">
        <v>809</v>
      </c>
      <c r="E179" s="20" t="s">
        <v>818</v>
      </c>
      <c r="F179" s="20" t="s">
        <v>3054</v>
      </c>
      <c r="G179" s="20" t="s">
        <v>316</v>
      </c>
      <c r="H179" s="20" t="s">
        <v>812</v>
      </c>
      <c r="I179" s="26">
        <v>4320</v>
      </c>
      <c r="J179" s="26">
        <v>4665.6000000000004</v>
      </c>
      <c r="K179" s="26">
        <v>4945.54</v>
      </c>
      <c r="L179" s="26">
        <v>4945.5200000000004</v>
      </c>
      <c r="M179" s="20" t="s">
        <v>346</v>
      </c>
      <c r="N179" s="20" t="s">
        <v>230</v>
      </c>
      <c r="O179" s="21" t="s">
        <v>231</v>
      </c>
    </row>
    <row r="180" spans="1:15" ht="45" hidden="1">
      <c r="A180" s="19" t="s">
        <v>896</v>
      </c>
      <c r="B180" s="20" t="s">
        <v>807</v>
      </c>
      <c r="C180" s="20" t="s">
        <v>820</v>
      </c>
      <c r="D180" s="20" t="s">
        <v>809</v>
      </c>
      <c r="E180" s="20" t="s">
        <v>821</v>
      </c>
      <c r="F180" s="20" t="s">
        <v>3054</v>
      </c>
      <c r="G180" s="20" t="s">
        <v>316</v>
      </c>
      <c r="H180" s="20" t="s">
        <v>812</v>
      </c>
      <c r="I180" s="26">
        <v>540</v>
      </c>
      <c r="J180" s="26">
        <v>583.20000000000005</v>
      </c>
      <c r="K180" s="26">
        <v>618.19000000000005</v>
      </c>
      <c r="L180" s="26">
        <v>618.19000000000005</v>
      </c>
      <c r="M180" s="20" t="s">
        <v>346</v>
      </c>
      <c r="N180" s="20" t="s">
        <v>230</v>
      </c>
      <c r="O180" s="21" t="s">
        <v>231</v>
      </c>
    </row>
    <row r="181" spans="1:15" ht="45" hidden="1">
      <c r="A181" s="19" t="s">
        <v>900</v>
      </c>
      <c r="B181" s="20" t="s">
        <v>807</v>
      </c>
      <c r="C181" s="20" t="s">
        <v>823</v>
      </c>
      <c r="D181" s="20" t="s">
        <v>809</v>
      </c>
      <c r="E181" s="20" t="s">
        <v>824</v>
      </c>
      <c r="F181" s="20" t="s">
        <v>3054</v>
      </c>
      <c r="G181" s="20" t="s">
        <v>316</v>
      </c>
      <c r="H181" s="20" t="s">
        <v>812</v>
      </c>
      <c r="I181" s="26">
        <v>6480</v>
      </c>
      <c r="J181" s="26">
        <v>6998.4</v>
      </c>
      <c r="K181" s="26">
        <v>7418.3</v>
      </c>
      <c r="L181" s="26">
        <v>7418.28</v>
      </c>
      <c r="M181" s="20" t="s">
        <v>346</v>
      </c>
      <c r="N181" s="20" t="s">
        <v>230</v>
      </c>
      <c r="O181" s="21" t="s">
        <v>231</v>
      </c>
    </row>
    <row r="182" spans="1:15" ht="45" hidden="1">
      <c r="A182" s="19" t="s">
        <v>903</v>
      </c>
      <c r="B182" s="20" t="s">
        <v>807</v>
      </c>
      <c r="C182" s="20" t="s">
        <v>826</v>
      </c>
      <c r="D182" s="20" t="s">
        <v>809</v>
      </c>
      <c r="E182" s="20" t="s">
        <v>827</v>
      </c>
      <c r="F182" s="20" t="s">
        <v>3054</v>
      </c>
      <c r="G182" s="20" t="s">
        <v>316</v>
      </c>
      <c r="H182" s="20" t="s">
        <v>812</v>
      </c>
      <c r="I182" s="26">
        <v>1080</v>
      </c>
      <c r="J182" s="26">
        <v>1166.4000000000001</v>
      </c>
      <c r="K182" s="26">
        <v>1236.3800000000001</v>
      </c>
      <c r="L182" s="26">
        <v>1236.3800000000001</v>
      </c>
      <c r="M182" s="20" t="s">
        <v>346</v>
      </c>
      <c r="N182" s="20" t="s">
        <v>230</v>
      </c>
      <c r="O182" s="21" t="s">
        <v>231</v>
      </c>
    </row>
    <row r="183" spans="1:15" ht="45" hidden="1">
      <c r="A183" s="19" t="s">
        <v>906</v>
      </c>
      <c r="B183" s="20" t="s">
        <v>829</v>
      </c>
      <c r="C183" s="20" t="s">
        <v>830</v>
      </c>
      <c r="D183" s="20" t="s">
        <v>831</v>
      </c>
      <c r="E183" s="20" t="s">
        <v>832</v>
      </c>
      <c r="F183" s="20" t="s">
        <v>302</v>
      </c>
      <c r="G183" s="20" t="s">
        <v>316</v>
      </c>
      <c r="H183" s="20" t="s">
        <v>345</v>
      </c>
      <c r="I183" s="26">
        <v>3890</v>
      </c>
      <c r="J183" s="26">
        <v>4201.2</v>
      </c>
      <c r="K183" s="26">
        <v>4453.2700000000004</v>
      </c>
      <c r="L183" s="26">
        <v>4453.2700000000004</v>
      </c>
      <c r="M183" s="20" t="s">
        <v>346</v>
      </c>
      <c r="N183" s="20" t="s">
        <v>230</v>
      </c>
      <c r="O183" s="21" t="s">
        <v>231</v>
      </c>
    </row>
    <row r="184" spans="1:15" ht="45" hidden="1">
      <c r="A184" s="19" t="s">
        <v>909</v>
      </c>
      <c r="B184" s="20" t="s">
        <v>829</v>
      </c>
      <c r="C184" s="20" t="s">
        <v>834</v>
      </c>
      <c r="D184" s="20" t="s">
        <v>831</v>
      </c>
      <c r="E184" s="20" t="s">
        <v>835</v>
      </c>
      <c r="F184" s="20" t="s">
        <v>302</v>
      </c>
      <c r="G184" s="20" t="s">
        <v>316</v>
      </c>
      <c r="H184" s="20" t="s">
        <v>345</v>
      </c>
      <c r="I184" s="26">
        <v>7780</v>
      </c>
      <c r="J184" s="26">
        <v>8402.4</v>
      </c>
      <c r="K184" s="26">
        <v>8906.5400000000009</v>
      </c>
      <c r="L184" s="26">
        <v>8906.5400000000009</v>
      </c>
      <c r="M184" s="20" t="s">
        <v>346</v>
      </c>
      <c r="N184" s="20" t="s">
        <v>230</v>
      </c>
      <c r="O184" s="21" t="s">
        <v>231</v>
      </c>
    </row>
    <row r="185" spans="1:15" ht="45" hidden="1">
      <c r="A185" s="19" t="s">
        <v>915</v>
      </c>
      <c r="B185" s="20" t="s">
        <v>829</v>
      </c>
      <c r="C185" s="20" t="s">
        <v>837</v>
      </c>
      <c r="D185" s="20" t="s">
        <v>831</v>
      </c>
      <c r="E185" s="20" t="s">
        <v>838</v>
      </c>
      <c r="F185" s="20" t="s">
        <v>302</v>
      </c>
      <c r="G185" s="20" t="s">
        <v>316</v>
      </c>
      <c r="H185" s="20" t="s">
        <v>345</v>
      </c>
      <c r="I185" s="26">
        <v>972.5</v>
      </c>
      <c r="J185" s="26">
        <v>1050.3</v>
      </c>
      <c r="K185" s="26">
        <v>1113.32</v>
      </c>
      <c r="L185" s="26">
        <v>1113.32</v>
      </c>
      <c r="M185" s="20" t="s">
        <v>346</v>
      </c>
      <c r="N185" s="20" t="s">
        <v>230</v>
      </c>
      <c r="O185" s="21" t="s">
        <v>231</v>
      </c>
    </row>
    <row r="186" spans="1:15" ht="45" hidden="1">
      <c r="A186" s="19" t="s">
        <v>919</v>
      </c>
      <c r="B186" s="20" t="s">
        <v>829</v>
      </c>
      <c r="C186" s="20" t="s">
        <v>840</v>
      </c>
      <c r="D186" s="20" t="s">
        <v>831</v>
      </c>
      <c r="E186" s="20" t="s">
        <v>841</v>
      </c>
      <c r="F186" s="20" t="s">
        <v>302</v>
      </c>
      <c r="G186" s="20" t="s">
        <v>316</v>
      </c>
      <c r="H186" s="20" t="s">
        <v>345</v>
      </c>
      <c r="I186" s="26">
        <v>11670</v>
      </c>
      <c r="J186" s="26">
        <v>12603.6</v>
      </c>
      <c r="K186" s="26">
        <v>13359.82</v>
      </c>
      <c r="L186" s="26">
        <v>13359.82</v>
      </c>
      <c r="M186" s="20" t="s">
        <v>346</v>
      </c>
      <c r="N186" s="20" t="s">
        <v>230</v>
      </c>
      <c r="O186" s="21" t="s">
        <v>231</v>
      </c>
    </row>
    <row r="187" spans="1:15" ht="45" hidden="1">
      <c r="A187" s="19" t="s">
        <v>922</v>
      </c>
      <c r="B187" s="20" t="s">
        <v>829</v>
      </c>
      <c r="C187" s="20" t="s">
        <v>843</v>
      </c>
      <c r="D187" s="20" t="s">
        <v>831</v>
      </c>
      <c r="E187" s="20" t="s">
        <v>844</v>
      </c>
      <c r="F187" s="20" t="s">
        <v>302</v>
      </c>
      <c r="G187" s="20" t="s">
        <v>316</v>
      </c>
      <c r="H187" s="20" t="s">
        <v>345</v>
      </c>
      <c r="I187" s="26">
        <v>1945</v>
      </c>
      <c r="J187" s="26">
        <v>2100.6</v>
      </c>
      <c r="K187" s="26">
        <v>2226.64</v>
      </c>
      <c r="L187" s="26">
        <v>2226.64</v>
      </c>
      <c r="M187" s="20" t="s">
        <v>346</v>
      </c>
      <c r="N187" s="20" t="s">
        <v>230</v>
      </c>
      <c r="O187" s="21" t="s">
        <v>231</v>
      </c>
    </row>
    <row r="188" spans="1:15" ht="22.5" hidden="1">
      <c r="A188" s="19" t="s">
        <v>925</v>
      </c>
      <c r="B188" s="20" t="s">
        <v>848</v>
      </c>
      <c r="C188" s="20" t="s">
        <v>849</v>
      </c>
      <c r="D188" s="20" t="s">
        <v>5</v>
      </c>
      <c r="E188" s="20" t="s">
        <v>850</v>
      </c>
      <c r="F188" s="20" t="s">
        <v>2633</v>
      </c>
      <c r="G188" s="20" t="s">
        <v>227</v>
      </c>
      <c r="H188" s="20" t="s">
        <v>851</v>
      </c>
      <c r="I188" s="26">
        <v>75235.179999999993</v>
      </c>
      <c r="J188" s="26">
        <v>81253.990000000005</v>
      </c>
      <c r="K188" s="26">
        <v>83413.990000000005</v>
      </c>
      <c r="L188" s="26">
        <v>83413.990000000005</v>
      </c>
      <c r="M188" s="20" t="s">
        <v>852</v>
      </c>
      <c r="N188" s="20" t="s">
        <v>230</v>
      </c>
      <c r="O188" s="21" t="s">
        <v>231</v>
      </c>
    </row>
    <row r="189" spans="1:15" ht="33.75" hidden="1">
      <c r="A189" s="19" t="s">
        <v>931</v>
      </c>
      <c r="B189" s="20" t="s">
        <v>110</v>
      </c>
      <c r="C189" s="20" t="s">
        <v>111</v>
      </c>
      <c r="D189" s="20" t="s">
        <v>61</v>
      </c>
      <c r="E189" s="20" t="s">
        <v>112</v>
      </c>
      <c r="F189" s="20" t="s">
        <v>2633</v>
      </c>
      <c r="G189" s="20" t="s">
        <v>2391</v>
      </c>
      <c r="H189" s="20" t="s">
        <v>854</v>
      </c>
      <c r="I189" s="26">
        <v>5800</v>
      </c>
      <c r="J189" s="26">
        <v>6264</v>
      </c>
      <c r="K189" s="26">
        <v>6639.84</v>
      </c>
      <c r="L189" s="26">
        <v>6639.84</v>
      </c>
      <c r="M189" s="20" t="s">
        <v>105</v>
      </c>
      <c r="N189" s="20" t="s">
        <v>230</v>
      </c>
      <c r="O189" s="21" t="s">
        <v>231</v>
      </c>
    </row>
    <row r="190" spans="1:15" ht="33.75" hidden="1">
      <c r="A190" s="19" t="s">
        <v>935</v>
      </c>
      <c r="B190" s="20" t="s">
        <v>110</v>
      </c>
      <c r="C190" s="20" t="s">
        <v>113</v>
      </c>
      <c r="D190" s="20" t="s">
        <v>61</v>
      </c>
      <c r="E190" s="20" t="s">
        <v>114</v>
      </c>
      <c r="F190" s="20" t="s">
        <v>2633</v>
      </c>
      <c r="G190" s="20" t="s">
        <v>2391</v>
      </c>
      <c r="H190" s="20" t="s">
        <v>854</v>
      </c>
      <c r="I190" s="26">
        <v>7733.33</v>
      </c>
      <c r="J190" s="26">
        <v>8352</v>
      </c>
      <c r="K190" s="26">
        <v>8853.1200000000008</v>
      </c>
      <c r="L190" s="26">
        <v>8853.1200000000008</v>
      </c>
      <c r="M190" s="20" t="s">
        <v>105</v>
      </c>
      <c r="N190" s="20" t="s">
        <v>230</v>
      </c>
      <c r="O190" s="21" t="s">
        <v>231</v>
      </c>
    </row>
    <row r="191" spans="1:15" ht="22.5" hidden="1">
      <c r="A191" s="19" t="s">
        <v>939</v>
      </c>
      <c r="B191" s="20" t="s">
        <v>2768</v>
      </c>
      <c r="C191" s="20" t="s">
        <v>2769</v>
      </c>
      <c r="D191" s="20" t="s">
        <v>2770</v>
      </c>
      <c r="E191" s="20" t="s">
        <v>2771</v>
      </c>
      <c r="F191" s="20" t="s">
        <v>2754</v>
      </c>
      <c r="G191" s="20" t="s">
        <v>227</v>
      </c>
      <c r="H191" s="20" t="s">
        <v>2772</v>
      </c>
      <c r="I191" s="26">
        <v>12665</v>
      </c>
      <c r="J191" s="26">
        <v>13678.2</v>
      </c>
      <c r="K191" s="26">
        <v>14498.89</v>
      </c>
      <c r="L191" s="26">
        <v>14498.89</v>
      </c>
      <c r="M191" s="20" t="s">
        <v>105</v>
      </c>
      <c r="N191" s="20" t="s">
        <v>230</v>
      </c>
      <c r="O191" s="21" t="s">
        <v>231</v>
      </c>
    </row>
    <row r="192" spans="1:15" ht="22.5" hidden="1">
      <c r="A192" s="19" t="s">
        <v>943</v>
      </c>
      <c r="B192" s="20" t="s">
        <v>2768</v>
      </c>
      <c r="C192" s="20" t="s">
        <v>2769</v>
      </c>
      <c r="D192" s="20" t="s">
        <v>2773</v>
      </c>
      <c r="E192" s="20" t="s">
        <v>2774</v>
      </c>
      <c r="F192" s="20" t="s">
        <v>2754</v>
      </c>
      <c r="G192" s="20" t="s">
        <v>227</v>
      </c>
      <c r="H192" s="20" t="s">
        <v>2772</v>
      </c>
      <c r="I192" s="26">
        <v>21878</v>
      </c>
      <c r="J192" s="26">
        <v>23628.240000000002</v>
      </c>
      <c r="K192" s="26">
        <v>25045.93</v>
      </c>
      <c r="L192" s="26">
        <v>25045.93</v>
      </c>
      <c r="M192" s="20" t="s">
        <v>105</v>
      </c>
      <c r="N192" s="20" t="s">
        <v>230</v>
      </c>
      <c r="O192" s="21" t="s">
        <v>231</v>
      </c>
    </row>
    <row r="193" spans="1:15" ht="22.5" hidden="1">
      <c r="A193" s="19" t="s">
        <v>948</v>
      </c>
      <c r="B193" s="20" t="s">
        <v>156</v>
      </c>
      <c r="C193" s="20" t="s">
        <v>157</v>
      </c>
      <c r="D193" s="20" t="s">
        <v>7</v>
      </c>
      <c r="E193" s="20" t="s">
        <v>857</v>
      </c>
      <c r="F193" s="20" t="s">
        <v>2775</v>
      </c>
      <c r="G193" s="20" t="s">
        <v>227</v>
      </c>
      <c r="H193" s="20" t="s">
        <v>858</v>
      </c>
      <c r="I193" s="26">
        <v>2979.84</v>
      </c>
      <c r="J193" s="26">
        <v>3218.23</v>
      </c>
      <c r="K193" s="26">
        <v>3411.32</v>
      </c>
      <c r="L193" s="26">
        <v>3411.32</v>
      </c>
      <c r="M193" s="20" t="s">
        <v>859</v>
      </c>
      <c r="N193" s="20" t="s">
        <v>230</v>
      </c>
      <c r="O193" s="21" t="s">
        <v>231</v>
      </c>
    </row>
    <row r="194" spans="1:15" ht="22.5" hidden="1">
      <c r="A194" s="19" t="s">
        <v>951</v>
      </c>
      <c r="B194" s="20" t="s">
        <v>156</v>
      </c>
      <c r="C194" s="20" t="s">
        <v>155</v>
      </c>
      <c r="D194" s="20" t="s">
        <v>7</v>
      </c>
      <c r="E194" s="20" t="s">
        <v>861</v>
      </c>
      <c r="F194" s="20" t="s">
        <v>2775</v>
      </c>
      <c r="G194" s="20" t="s">
        <v>227</v>
      </c>
      <c r="H194" s="20" t="s">
        <v>858</v>
      </c>
      <c r="I194" s="26">
        <v>5959.68</v>
      </c>
      <c r="J194" s="26">
        <v>6436.45</v>
      </c>
      <c r="K194" s="26">
        <v>6822.64</v>
      </c>
      <c r="L194" s="26">
        <v>6822.64</v>
      </c>
      <c r="M194" s="20" t="s">
        <v>859</v>
      </c>
      <c r="N194" s="20" t="s">
        <v>230</v>
      </c>
      <c r="O194" s="21" t="s">
        <v>231</v>
      </c>
    </row>
    <row r="195" spans="1:15" ht="22.5" hidden="1">
      <c r="A195" s="19" t="s">
        <v>954</v>
      </c>
      <c r="B195" s="20" t="s">
        <v>2480</v>
      </c>
      <c r="C195" s="20" t="s">
        <v>2481</v>
      </c>
      <c r="D195" s="20" t="s">
        <v>2482</v>
      </c>
      <c r="E195" s="20" t="s">
        <v>2483</v>
      </c>
      <c r="F195" s="20" t="s">
        <v>3054</v>
      </c>
      <c r="G195" s="20" t="s">
        <v>227</v>
      </c>
      <c r="H195" s="20" t="s">
        <v>2484</v>
      </c>
      <c r="I195" s="26">
        <v>13968.25</v>
      </c>
      <c r="J195" s="26">
        <v>15085.71</v>
      </c>
      <c r="K195" s="26">
        <v>15990.86</v>
      </c>
      <c r="L195" s="26">
        <v>15949.71</v>
      </c>
      <c r="M195" s="20" t="s">
        <v>346</v>
      </c>
      <c r="N195" s="20" t="s">
        <v>230</v>
      </c>
      <c r="O195" s="21" t="s">
        <v>231</v>
      </c>
    </row>
    <row r="196" spans="1:15" ht="22.5" hidden="1">
      <c r="A196" s="19" t="s">
        <v>961</v>
      </c>
      <c r="B196" s="20" t="s">
        <v>2480</v>
      </c>
      <c r="C196" s="20" t="s">
        <v>2481</v>
      </c>
      <c r="D196" s="20" t="s">
        <v>2485</v>
      </c>
      <c r="E196" s="20" t="s">
        <v>2486</v>
      </c>
      <c r="F196" s="20" t="s">
        <v>3054</v>
      </c>
      <c r="G196" s="20" t="s">
        <v>227</v>
      </c>
      <c r="H196" s="20" t="s">
        <v>2484</v>
      </c>
      <c r="I196" s="26">
        <v>24444.44</v>
      </c>
      <c r="J196" s="26">
        <v>26400</v>
      </c>
      <c r="K196" s="26">
        <v>27984</v>
      </c>
      <c r="L196" s="26">
        <v>27912</v>
      </c>
      <c r="M196" s="20" t="s">
        <v>346</v>
      </c>
      <c r="N196" s="20" t="s">
        <v>230</v>
      </c>
      <c r="O196" s="21" t="s">
        <v>231</v>
      </c>
    </row>
    <row r="197" spans="1:15" ht="22.5" hidden="1">
      <c r="A197" s="19" t="s">
        <v>967</v>
      </c>
      <c r="B197" s="20" t="s">
        <v>2480</v>
      </c>
      <c r="C197" s="20" t="s">
        <v>2481</v>
      </c>
      <c r="D197" s="20" t="s">
        <v>2487</v>
      </c>
      <c r="E197" s="20" t="s">
        <v>2488</v>
      </c>
      <c r="F197" s="20" t="s">
        <v>3054</v>
      </c>
      <c r="G197" s="20" t="s">
        <v>227</v>
      </c>
      <c r="H197" s="20" t="s">
        <v>2484</v>
      </c>
      <c r="I197" s="26">
        <v>34920.629999999997</v>
      </c>
      <c r="J197" s="26">
        <v>37714.28</v>
      </c>
      <c r="K197" s="26">
        <v>39874.28</v>
      </c>
      <c r="L197" s="26">
        <v>39874.28</v>
      </c>
      <c r="M197" s="20" t="s">
        <v>346</v>
      </c>
      <c r="N197" s="20" t="s">
        <v>230</v>
      </c>
      <c r="O197" s="21" t="s">
        <v>231</v>
      </c>
    </row>
    <row r="198" spans="1:15" ht="22.5" hidden="1">
      <c r="A198" s="19" t="s">
        <v>973</v>
      </c>
      <c r="B198" s="20" t="s">
        <v>2480</v>
      </c>
      <c r="C198" s="20" t="s">
        <v>2489</v>
      </c>
      <c r="D198" s="20" t="s">
        <v>2482</v>
      </c>
      <c r="E198" s="20" t="s">
        <v>3136</v>
      </c>
      <c r="F198" s="20" t="s">
        <v>3054</v>
      </c>
      <c r="G198" s="20" t="s">
        <v>227</v>
      </c>
      <c r="H198" s="20" t="s">
        <v>2484</v>
      </c>
      <c r="I198" s="26">
        <v>2793.65</v>
      </c>
      <c r="J198" s="26">
        <v>3017.14</v>
      </c>
      <c r="K198" s="26">
        <v>3198.17</v>
      </c>
      <c r="L198" s="26">
        <v>3189.94</v>
      </c>
      <c r="M198" s="20" t="s">
        <v>346</v>
      </c>
      <c r="N198" s="20" t="s">
        <v>230</v>
      </c>
      <c r="O198" s="21" t="s">
        <v>231</v>
      </c>
    </row>
    <row r="199" spans="1:15" ht="22.5" hidden="1">
      <c r="A199" s="19" t="s">
        <v>971</v>
      </c>
      <c r="B199" s="20" t="s">
        <v>2480</v>
      </c>
      <c r="C199" s="20" t="s">
        <v>2489</v>
      </c>
      <c r="D199" s="20" t="s">
        <v>2487</v>
      </c>
      <c r="E199" s="20" t="s">
        <v>2490</v>
      </c>
      <c r="F199" s="20" t="s">
        <v>3054</v>
      </c>
      <c r="G199" s="20" t="s">
        <v>227</v>
      </c>
      <c r="H199" s="20" t="s">
        <v>2484</v>
      </c>
      <c r="I199" s="26">
        <v>6984.13</v>
      </c>
      <c r="J199" s="26">
        <v>7542.86</v>
      </c>
      <c r="K199" s="26">
        <v>7995.43</v>
      </c>
      <c r="L199" s="26">
        <v>7974.86</v>
      </c>
      <c r="M199" s="20" t="s">
        <v>346</v>
      </c>
      <c r="N199" s="20" t="s">
        <v>230</v>
      </c>
      <c r="O199" s="21" t="s">
        <v>231</v>
      </c>
    </row>
    <row r="200" spans="1:15" ht="22.5" hidden="1">
      <c r="A200" s="19" t="s">
        <v>974</v>
      </c>
      <c r="B200" s="20" t="s">
        <v>863</v>
      </c>
      <c r="C200" s="20" t="s">
        <v>864</v>
      </c>
      <c r="D200" s="20" t="s">
        <v>7</v>
      </c>
      <c r="E200" s="20" t="s">
        <v>865</v>
      </c>
      <c r="F200" s="20" t="s">
        <v>2536</v>
      </c>
      <c r="G200" s="20" t="s">
        <v>316</v>
      </c>
      <c r="H200" s="20" t="s">
        <v>866</v>
      </c>
      <c r="I200" s="26">
        <v>2639</v>
      </c>
      <c r="J200" s="26">
        <v>2850.12</v>
      </c>
      <c r="K200" s="26">
        <v>3021.13</v>
      </c>
      <c r="L200" s="26">
        <v>2900.28</v>
      </c>
      <c r="M200" s="20" t="s">
        <v>545</v>
      </c>
      <c r="N200" s="20" t="s">
        <v>230</v>
      </c>
      <c r="O200" s="21" t="s">
        <v>231</v>
      </c>
    </row>
    <row r="201" spans="1:15" ht="22.5" hidden="1">
      <c r="A201" s="19" t="s">
        <v>985</v>
      </c>
      <c r="B201" s="20" t="s">
        <v>863</v>
      </c>
      <c r="C201" s="20" t="s">
        <v>868</v>
      </c>
      <c r="D201" s="20" t="s">
        <v>869</v>
      </c>
      <c r="E201" s="20" t="s">
        <v>870</v>
      </c>
      <c r="F201" s="20" t="s">
        <v>2536</v>
      </c>
      <c r="G201" s="20" t="s">
        <v>316</v>
      </c>
      <c r="H201" s="20" t="s">
        <v>866</v>
      </c>
      <c r="I201" s="26">
        <v>5700.23</v>
      </c>
      <c r="J201" s="26">
        <v>6156.25</v>
      </c>
      <c r="K201" s="26">
        <v>6525.62</v>
      </c>
      <c r="L201" s="26">
        <v>6525.62</v>
      </c>
      <c r="M201" s="20" t="s">
        <v>545</v>
      </c>
      <c r="N201" s="20" t="s">
        <v>230</v>
      </c>
      <c r="O201" s="21" t="s">
        <v>231</v>
      </c>
    </row>
    <row r="202" spans="1:15" ht="33.75" hidden="1">
      <c r="A202" s="19" t="s">
        <v>978</v>
      </c>
      <c r="B202" s="20" t="s">
        <v>872</v>
      </c>
      <c r="C202" s="20" t="s">
        <v>873</v>
      </c>
      <c r="D202" s="20" t="s">
        <v>61</v>
      </c>
      <c r="E202" s="20" t="s">
        <v>874</v>
      </c>
      <c r="F202" s="20" t="s">
        <v>242</v>
      </c>
      <c r="G202" s="20" t="s">
        <v>227</v>
      </c>
      <c r="H202" s="20" t="s">
        <v>875</v>
      </c>
      <c r="I202" s="26">
        <v>2813</v>
      </c>
      <c r="J202" s="26">
        <v>3038.04</v>
      </c>
      <c r="K202" s="26">
        <v>3220.32</v>
      </c>
      <c r="L202" s="26">
        <v>3220.32</v>
      </c>
      <c r="M202" s="20" t="s">
        <v>876</v>
      </c>
      <c r="N202" s="20" t="s">
        <v>230</v>
      </c>
      <c r="O202" s="21" t="s">
        <v>231</v>
      </c>
    </row>
    <row r="203" spans="1:15" ht="33.75" hidden="1">
      <c r="A203" s="19" t="s">
        <v>982</v>
      </c>
      <c r="B203" s="20" t="s">
        <v>872</v>
      </c>
      <c r="C203" s="20" t="s">
        <v>878</v>
      </c>
      <c r="D203" s="20" t="s">
        <v>61</v>
      </c>
      <c r="E203" s="20" t="s">
        <v>879</v>
      </c>
      <c r="F203" s="20" t="s">
        <v>242</v>
      </c>
      <c r="G203" s="20" t="s">
        <v>227</v>
      </c>
      <c r="H203" s="20" t="s">
        <v>875</v>
      </c>
      <c r="I203" s="26">
        <v>4219.5</v>
      </c>
      <c r="J203" s="26">
        <v>4557.0600000000004</v>
      </c>
      <c r="K203" s="26">
        <v>4830.4799999999996</v>
      </c>
      <c r="L203" s="26">
        <v>4830.4799999999996</v>
      </c>
      <c r="M203" s="20" t="s">
        <v>876</v>
      </c>
      <c r="N203" s="20" t="s">
        <v>230</v>
      </c>
      <c r="O203" s="21" t="s">
        <v>231</v>
      </c>
    </row>
    <row r="204" spans="1:15" ht="56.25" hidden="1">
      <c r="A204" s="19" t="s">
        <v>983</v>
      </c>
      <c r="B204" s="20" t="s">
        <v>881</v>
      </c>
      <c r="C204" s="20" t="s">
        <v>882</v>
      </c>
      <c r="D204" s="20" t="s">
        <v>73</v>
      </c>
      <c r="E204" s="20" t="s">
        <v>883</v>
      </c>
      <c r="F204" s="20" t="s">
        <v>571</v>
      </c>
      <c r="G204" s="20" t="s">
        <v>804</v>
      </c>
      <c r="H204" s="20" t="s">
        <v>884</v>
      </c>
      <c r="I204" s="26">
        <v>40</v>
      </c>
      <c r="J204" s="26">
        <v>43.2</v>
      </c>
      <c r="K204" s="26">
        <v>45.79</v>
      </c>
      <c r="L204" s="26">
        <v>45.79</v>
      </c>
      <c r="M204" s="20" t="s">
        <v>885</v>
      </c>
      <c r="N204" s="20" t="s">
        <v>230</v>
      </c>
      <c r="O204" s="21" t="s">
        <v>231</v>
      </c>
    </row>
    <row r="205" spans="1:15" ht="56.25" hidden="1">
      <c r="A205" s="19" t="s">
        <v>987</v>
      </c>
      <c r="B205" s="20" t="s">
        <v>881</v>
      </c>
      <c r="C205" s="20" t="s">
        <v>887</v>
      </c>
      <c r="D205" s="20" t="s">
        <v>73</v>
      </c>
      <c r="E205" s="20" t="s">
        <v>888</v>
      </c>
      <c r="F205" s="20" t="s">
        <v>251</v>
      </c>
      <c r="G205" s="20" t="s">
        <v>316</v>
      </c>
      <c r="H205" s="20" t="s">
        <v>884</v>
      </c>
      <c r="I205" s="26">
        <v>80</v>
      </c>
      <c r="J205" s="26">
        <v>86.4</v>
      </c>
      <c r="K205" s="26">
        <v>91.58</v>
      </c>
      <c r="L205" s="26">
        <v>91.58</v>
      </c>
      <c r="M205" s="20" t="s">
        <v>889</v>
      </c>
      <c r="N205" s="20" t="s">
        <v>230</v>
      </c>
      <c r="O205" s="21" t="s">
        <v>231</v>
      </c>
    </row>
    <row r="206" spans="1:15" ht="56.25" hidden="1">
      <c r="A206" s="19" t="s">
        <v>988</v>
      </c>
      <c r="B206" s="20" t="s">
        <v>881</v>
      </c>
      <c r="C206" s="20" t="s">
        <v>891</v>
      </c>
      <c r="D206" s="20" t="s">
        <v>73</v>
      </c>
      <c r="E206" s="20" t="s">
        <v>892</v>
      </c>
      <c r="F206" s="20" t="s">
        <v>2429</v>
      </c>
      <c r="G206" s="20" t="s">
        <v>316</v>
      </c>
      <c r="H206" s="20" t="s">
        <v>884</v>
      </c>
      <c r="I206" s="26">
        <v>250</v>
      </c>
      <c r="J206" s="26">
        <v>270</v>
      </c>
      <c r="K206" s="26">
        <v>286.2</v>
      </c>
      <c r="L206" s="26">
        <v>85.86</v>
      </c>
      <c r="M206" s="20" t="s">
        <v>885</v>
      </c>
      <c r="N206" s="20" t="s">
        <v>230</v>
      </c>
      <c r="O206" s="21" t="s">
        <v>231</v>
      </c>
    </row>
    <row r="207" spans="1:15" ht="56.25" hidden="1">
      <c r="A207" s="19" t="s">
        <v>989</v>
      </c>
      <c r="B207" s="20" t="s">
        <v>881</v>
      </c>
      <c r="C207" s="20" t="s">
        <v>894</v>
      </c>
      <c r="D207" s="20" t="s">
        <v>73</v>
      </c>
      <c r="E207" s="20" t="s">
        <v>895</v>
      </c>
      <c r="F207" s="20" t="s">
        <v>2429</v>
      </c>
      <c r="G207" s="20" t="s">
        <v>316</v>
      </c>
      <c r="H207" s="20" t="s">
        <v>884</v>
      </c>
      <c r="I207" s="26">
        <v>500</v>
      </c>
      <c r="J207" s="26">
        <v>540</v>
      </c>
      <c r="K207" s="26">
        <v>572.4</v>
      </c>
      <c r="L207" s="26">
        <v>171.72</v>
      </c>
      <c r="M207" s="20" t="s">
        <v>889</v>
      </c>
      <c r="N207" s="20" t="s">
        <v>230</v>
      </c>
      <c r="O207" s="21" t="s">
        <v>231</v>
      </c>
    </row>
    <row r="208" spans="1:15" ht="56.25" hidden="1">
      <c r="A208" s="19" t="s">
        <v>990</v>
      </c>
      <c r="B208" s="20" t="s">
        <v>897</v>
      </c>
      <c r="C208" s="20" t="s">
        <v>898</v>
      </c>
      <c r="D208" s="20" t="s">
        <v>73</v>
      </c>
      <c r="E208" s="20" t="s">
        <v>899</v>
      </c>
      <c r="F208" s="20" t="s">
        <v>440</v>
      </c>
      <c r="G208" s="20" t="s">
        <v>316</v>
      </c>
      <c r="H208" s="20" t="s">
        <v>884</v>
      </c>
      <c r="I208" s="26">
        <v>195</v>
      </c>
      <c r="J208" s="26">
        <v>210.6</v>
      </c>
      <c r="K208" s="26">
        <v>223.24</v>
      </c>
      <c r="L208" s="26">
        <v>85.86</v>
      </c>
      <c r="M208" s="20" t="s">
        <v>885</v>
      </c>
      <c r="N208" s="20" t="s">
        <v>230</v>
      </c>
      <c r="O208" s="21" t="s">
        <v>231</v>
      </c>
    </row>
    <row r="209" spans="1:15" ht="56.25" hidden="1">
      <c r="A209" s="19" t="s">
        <v>995</v>
      </c>
      <c r="B209" s="20" t="s">
        <v>897</v>
      </c>
      <c r="C209" s="20" t="s">
        <v>901</v>
      </c>
      <c r="D209" s="20" t="s">
        <v>73</v>
      </c>
      <c r="E209" s="20" t="s">
        <v>902</v>
      </c>
      <c r="F209" s="20" t="s">
        <v>440</v>
      </c>
      <c r="G209" s="20" t="s">
        <v>316</v>
      </c>
      <c r="H209" s="20" t="s">
        <v>884</v>
      </c>
      <c r="I209" s="26">
        <v>390</v>
      </c>
      <c r="J209" s="26">
        <v>421.2</v>
      </c>
      <c r="K209" s="26">
        <v>446.47</v>
      </c>
      <c r="L209" s="26">
        <v>171.72</v>
      </c>
      <c r="M209" s="20" t="s">
        <v>889</v>
      </c>
      <c r="N209" s="20" t="s">
        <v>230</v>
      </c>
      <c r="O209" s="21" t="s">
        <v>231</v>
      </c>
    </row>
    <row r="210" spans="1:15" ht="56.25" hidden="1">
      <c r="A210" s="19" t="s">
        <v>1001</v>
      </c>
      <c r="B210" s="20" t="s">
        <v>897</v>
      </c>
      <c r="C210" s="20" t="s">
        <v>904</v>
      </c>
      <c r="D210" s="20" t="s">
        <v>73</v>
      </c>
      <c r="E210" s="20" t="s">
        <v>905</v>
      </c>
      <c r="F210" s="20" t="s">
        <v>2754</v>
      </c>
      <c r="G210" s="20" t="s">
        <v>316</v>
      </c>
      <c r="H210" s="20" t="s">
        <v>884</v>
      </c>
      <c r="I210" s="26">
        <v>75</v>
      </c>
      <c r="J210" s="26">
        <v>81</v>
      </c>
      <c r="K210" s="26">
        <v>85.86</v>
      </c>
      <c r="L210" s="26">
        <v>85.86</v>
      </c>
      <c r="M210" s="20" t="s">
        <v>885</v>
      </c>
      <c r="N210" s="20" t="s">
        <v>230</v>
      </c>
      <c r="O210" s="21" t="s">
        <v>231</v>
      </c>
    </row>
    <row r="211" spans="1:15" ht="56.25" hidden="1">
      <c r="A211" s="19" t="s">
        <v>1004</v>
      </c>
      <c r="B211" s="20" t="s">
        <v>897</v>
      </c>
      <c r="C211" s="20" t="s">
        <v>907</v>
      </c>
      <c r="D211" s="20" t="s">
        <v>73</v>
      </c>
      <c r="E211" s="20" t="s">
        <v>908</v>
      </c>
      <c r="F211" s="20" t="s">
        <v>2754</v>
      </c>
      <c r="G211" s="20" t="s">
        <v>316</v>
      </c>
      <c r="H211" s="20" t="s">
        <v>884</v>
      </c>
      <c r="I211" s="26">
        <v>150</v>
      </c>
      <c r="J211" s="26">
        <v>162</v>
      </c>
      <c r="K211" s="26">
        <v>171.72</v>
      </c>
      <c r="L211" s="26">
        <v>171.72</v>
      </c>
      <c r="M211" s="20" t="s">
        <v>889</v>
      </c>
      <c r="N211" s="20" t="s">
        <v>230</v>
      </c>
      <c r="O211" s="21" t="s">
        <v>231</v>
      </c>
    </row>
    <row r="212" spans="1:15" ht="22.5" hidden="1">
      <c r="A212" s="19" t="s">
        <v>1006</v>
      </c>
      <c r="B212" s="20" t="s">
        <v>910</v>
      </c>
      <c r="C212" s="20" t="s">
        <v>911</v>
      </c>
      <c r="D212" s="20" t="s">
        <v>73</v>
      </c>
      <c r="E212" s="20" t="s">
        <v>912</v>
      </c>
      <c r="F212" s="20" t="s">
        <v>2657</v>
      </c>
      <c r="G212" s="20" t="s">
        <v>227</v>
      </c>
      <c r="H212" s="20" t="s">
        <v>913</v>
      </c>
      <c r="I212" s="26">
        <v>3960</v>
      </c>
      <c r="J212" s="26">
        <v>4276.8</v>
      </c>
      <c r="K212" s="26">
        <v>4533.41</v>
      </c>
      <c r="L212" s="26">
        <v>4533.41</v>
      </c>
      <c r="M212" s="20" t="s">
        <v>914</v>
      </c>
      <c r="N212" s="20" t="s">
        <v>230</v>
      </c>
      <c r="O212" s="21" t="s">
        <v>231</v>
      </c>
    </row>
    <row r="213" spans="1:15" ht="22.5" hidden="1">
      <c r="A213" s="19" t="s">
        <v>1008</v>
      </c>
      <c r="B213" s="20" t="s">
        <v>910</v>
      </c>
      <c r="C213" s="20" t="s">
        <v>916</v>
      </c>
      <c r="D213" s="20" t="s">
        <v>917</v>
      </c>
      <c r="E213" s="20" t="s">
        <v>918</v>
      </c>
      <c r="F213" s="20" t="s">
        <v>2657</v>
      </c>
      <c r="G213" s="20" t="s">
        <v>227</v>
      </c>
      <c r="H213" s="20" t="s">
        <v>913</v>
      </c>
      <c r="I213" s="26">
        <v>23760</v>
      </c>
      <c r="J213" s="26">
        <v>25660.799999999999</v>
      </c>
      <c r="K213" s="26">
        <v>27200.45</v>
      </c>
      <c r="L213" s="26">
        <v>27200.45</v>
      </c>
      <c r="M213" s="20" t="s">
        <v>914</v>
      </c>
      <c r="N213" s="20" t="s">
        <v>230</v>
      </c>
      <c r="O213" s="21" t="s">
        <v>231</v>
      </c>
    </row>
    <row r="214" spans="1:15" hidden="1">
      <c r="A214" s="19" t="s">
        <v>1014</v>
      </c>
      <c r="B214" s="20" t="s">
        <v>920</v>
      </c>
      <c r="C214" s="20" t="s">
        <v>923</v>
      </c>
      <c r="D214" s="20" t="s">
        <v>137</v>
      </c>
      <c r="E214" s="20" t="s">
        <v>924</v>
      </c>
      <c r="F214" s="20" t="s">
        <v>2477</v>
      </c>
      <c r="G214" s="20" t="s">
        <v>227</v>
      </c>
      <c r="H214" s="20" t="s">
        <v>921</v>
      </c>
      <c r="I214" s="26">
        <v>9234</v>
      </c>
      <c r="J214" s="26">
        <v>9972.7199999999993</v>
      </c>
      <c r="K214" s="26">
        <v>10571.08</v>
      </c>
      <c r="L214" s="26">
        <v>10571.08</v>
      </c>
      <c r="M214" s="20" t="s">
        <v>409</v>
      </c>
      <c r="N214" s="20" t="s">
        <v>230</v>
      </c>
      <c r="O214" s="21" t="s">
        <v>231</v>
      </c>
    </row>
    <row r="215" spans="1:15" ht="22.5" hidden="1">
      <c r="A215" s="19" t="s">
        <v>1018</v>
      </c>
      <c r="B215" s="20" t="s">
        <v>2564</v>
      </c>
      <c r="C215" s="20" t="s">
        <v>2565</v>
      </c>
      <c r="D215" s="20" t="s">
        <v>2566</v>
      </c>
      <c r="E215" s="20" t="s">
        <v>2567</v>
      </c>
      <c r="F215" s="20" t="s">
        <v>2536</v>
      </c>
      <c r="G215" s="20" t="s">
        <v>227</v>
      </c>
      <c r="H215" s="20" t="s">
        <v>2568</v>
      </c>
      <c r="I215" s="26">
        <v>2584.9</v>
      </c>
      <c r="J215" s="26">
        <v>2791.69</v>
      </c>
      <c r="K215" s="26">
        <v>2959.19</v>
      </c>
      <c r="L215" s="26">
        <v>2959.19</v>
      </c>
      <c r="M215" s="20" t="s">
        <v>465</v>
      </c>
      <c r="N215" s="20" t="s">
        <v>230</v>
      </c>
      <c r="O215" s="21" t="s">
        <v>231</v>
      </c>
    </row>
    <row r="216" spans="1:15" ht="22.5" hidden="1">
      <c r="A216" s="19" t="s">
        <v>1022</v>
      </c>
      <c r="B216" s="20" t="s">
        <v>2564</v>
      </c>
      <c r="C216" s="20" t="s">
        <v>2569</v>
      </c>
      <c r="D216" s="20" t="s">
        <v>2566</v>
      </c>
      <c r="E216" s="20" t="s">
        <v>2570</v>
      </c>
      <c r="F216" s="20" t="s">
        <v>2536</v>
      </c>
      <c r="G216" s="20" t="s">
        <v>227</v>
      </c>
      <c r="H216" s="20" t="s">
        <v>2568</v>
      </c>
      <c r="I216" s="26">
        <v>31018.76</v>
      </c>
      <c r="J216" s="26">
        <v>33500.26</v>
      </c>
      <c r="K216" s="26">
        <v>35510.28</v>
      </c>
      <c r="L216" s="26">
        <v>35510.28</v>
      </c>
      <c r="M216" s="20" t="s">
        <v>465</v>
      </c>
      <c r="N216" s="20" t="s">
        <v>230</v>
      </c>
      <c r="O216" s="21" t="s">
        <v>231</v>
      </c>
    </row>
    <row r="217" spans="1:15" ht="33.75" hidden="1">
      <c r="A217" s="19" t="s">
        <v>1025</v>
      </c>
      <c r="B217" s="20" t="s">
        <v>179</v>
      </c>
      <c r="C217" s="20" t="s">
        <v>926</v>
      </c>
      <c r="D217" s="20" t="s">
        <v>927</v>
      </c>
      <c r="E217" s="20" t="s">
        <v>928</v>
      </c>
      <c r="F217" s="20" t="s">
        <v>2633</v>
      </c>
      <c r="G217" s="20" t="s">
        <v>316</v>
      </c>
      <c r="H217" s="20" t="s">
        <v>930</v>
      </c>
      <c r="I217" s="26">
        <v>150</v>
      </c>
      <c r="J217" s="26">
        <v>162</v>
      </c>
      <c r="K217" s="26">
        <v>171.72</v>
      </c>
      <c r="L217" s="26">
        <v>137.38</v>
      </c>
      <c r="M217" s="20" t="s">
        <v>79</v>
      </c>
      <c r="N217" s="20" t="s">
        <v>230</v>
      </c>
      <c r="O217" s="21" t="s">
        <v>231</v>
      </c>
    </row>
    <row r="218" spans="1:15" ht="33.75" hidden="1">
      <c r="A218" s="19" t="s">
        <v>1028</v>
      </c>
      <c r="B218" s="20" t="s">
        <v>179</v>
      </c>
      <c r="C218" s="20" t="s">
        <v>932</v>
      </c>
      <c r="D218" s="20" t="s">
        <v>933</v>
      </c>
      <c r="E218" s="20" t="s">
        <v>934</v>
      </c>
      <c r="F218" s="20" t="s">
        <v>2633</v>
      </c>
      <c r="G218" s="20" t="s">
        <v>316</v>
      </c>
      <c r="H218" s="20" t="s">
        <v>930</v>
      </c>
      <c r="I218" s="26">
        <v>300</v>
      </c>
      <c r="J218" s="26">
        <v>324</v>
      </c>
      <c r="K218" s="26">
        <v>343.44</v>
      </c>
      <c r="L218" s="26">
        <v>274.75</v>
      </c>
      <c r="M218" s="20" t="s">
        <v>79</v>
      </c>
      <c r="N218" s="20" t="s">
        <v>230</v>
      </c>
      <c r="O218" s="21" t="s">
        <v>231</v>
      </c>
    </row>
    <row r="219" spans="1:15" ht="33.75" hidden="1">
      <c r="A219" s="19" t="s">
        <v>1030</v>
      </c>
      <c r="B219" s="20" t="s">
        <v>179</v>
      </c>
      <c r="C219" s="20" t="s">
        <v>936</v>
      </c>
      <c r="D219" s="20" t="s">
        <v>937</v>
      </c>
      <c r="E219" s="20" t="s">
        <v>938</v>
      </c>
      <c r="F219" s="20" t="s">
        <v>2633</v>
      </c>
      <c r="G219" s="20" t="s">
        <v>316</v>
      </c>
      <c r="H219" s="20" t="s">
        <v>930</v>
      </c>
      <c r="I219" s="26">
        <v>450</v>
      </c>
      <c r="J219" s="26">
        <v>486</v>
      </c>
      <c r="K219" s="26">
        <v>515.16</v>
      </c>
      <c r="L219" s="26">
        <v>412.13</v>
      </c>
      <c r="M219" s="20" t="s">
        <v>79</v>
      </c>
      <c r="N219" s="20" t="s">
        <v>230</v>
      </c>
      <c r="O219" s="21" t="s">
        <v>231</v>
      </c>
    </row>
    <row r="220" spans="1:15" ht="33.75" hidden="1">
      <c r="A220" s="19" t="s">
        <v>1032</v>
      </c>
      <c r="B220" s="20" t="s">
        <v>179</v>
      </c>
      <c r="C220" s="20" t="s">
        <v>940</v>
      </c>
      <c r="D220" s="20" t="s">
        <v>941</v>
      </c>
      <c r="E220" s="20" t="s">
        <v>942</v>
      </c>
      <c r="F220" s="20" t="s">
        <v>2633</v>
      </c>
      <c r="G220" s="20" t="s">
        <v>316</v>
      </c>
      <c r="H220" s="20" t="s">
        <v>930</v>
      </c>
      <c r="I220" s="26">
        <v>600</v>
      </c>
      <c r="J220" s="26">
        <v>648</v>
      </c>
      <c r="K220" s="26">
        <v>686.88</v>
      </c>
      <c r="L220" s="26">
        <v>549.5</v>
      </c>
      <c r="M220" s="20" t="s">
        <v>79</v>
      </c>
      <c r="N220" s="20" t="s">
        <v>230</v>
      </c>
      <c r="O220" s="21" t="s">
        <v>231</v>
      </c>
    </row>
    <row r="221" spans="1:15" ht="33.75" hidden="1">
      <c r="A221" s="19" t="s">
        <v>1034</v>
      </c>
      <c r="B221" s="20" t="s">
        <v>944</v>
      </c>
      <c r="C221" s="20" t="s">
        <v>945</v>
      </c>
      <c r="D221" s="20" t="s">
        <v>61</v>
      </c>
      <c r="E221" s="20" t="s">
        <v>946</v>
      </c>
      <c r="F221" s="20" t="s">
        <v>242</v>
      </c>
      <c r="G221" s="20" t="s">
        <v>316</v>
      </c>
      <c r="H221" s="20" t="s">
        <v>947</v>
      </c>
      <c r="I221" s="26">
        <v>87.3</v>
      </c>
      <c r="J221" s="26">
        <v>94.28</v>
      </c>
      <c r="K221" s="26">
        <v>99.94</v>
      </c>
      <c r="L221" s="26">
        <v>99.94</v>
      </c>
      <c r="M221" s="20" t="s">
        <v>558</v>
      </c>
      <c r="N221" s="20" t="s">
        <v>230</v>
      </c>
      <c r="O221" s="21" t="s">
        <v>231</v>
      </c>
    </row>
    <row r="222" spans="1:15" ht="33.75" hidden="1">
      <c r="A222" s="19" t="s">
        <v>1040</v>
      </c>
      <c r="B222" s="20" t="s">
        <v>944</v>
      </c>
      <c r="C222" s="20" t="s">
        <v>949</v>
      </c>
      <c r="D222" s="20" t="s">
        <v>61</v>
      </c>
      <c r="E222" s="20" t="s">
        <v>950</v>
      </c>
      <c r="F222" s="20" t="s">
        <v>242</v>
      </c>
      <c r="G222" s="20" t="s">
        <v>316</v>
      </c>
      <c r="H222" s="20" t="s">
        <v>947</v>
      </c>
      <c r="I222" s="26">
        <v>261.89999999999998</v>
      </c>
      <c r="J222" s="26">
        <v>282.85000000000002</v>
      </c>
      <c r="K222" s="26">
        <v>299.82</v>
      </c>
      <c r="L222" s="26">
        <v>299.82</v>
      </c>
      <c r="M222" s="20" t="s">
        <v>558</v>
      </c>
      <c r="N222" s="20" t="s">
        <v>230</v>
      </c>
      <c r="O222" s="21" t="s">
        <v>231</v>
      </c>
    </row>
    <row r="223" spans="1:15" ht="33.75" hidden="1">
      <c r="A223" s="19" t="s">
        <v>1042</v>
      </c>
      <c r="B223" s="20" t="s">
        <v>2898</v>
      </c>
      <c r="C223" s="20" t="s">
        <v>2899</v>
      </c>
      <c r="D223" s="20" t="s">
        <v>1740</v>
      </c>
      <c r="E223" s="20" t="s">
        <v>2900</v>
      </c>
      <c r="F223" s="20" t="s">
        <v>2867</v>
      </c>
      <c r="G223" s="20" t="s">
        <v>227</v>
      </c>
      <c r="H223" s="20" t="s">
        <v>2901</v>
      </c>
      <c r="I223" s="26">
        <v>3800</v>
      </c>
      <c r="J223" s="26">
        <v>4104</v>
      </c>
      <c r="K223" s="26">
        <v>4350.24</v>
      </c>
      <c r="L223" s="26">
        <v>4350.24</v>
      </c>
      <c r="M223" s="20" t="s">
        <v>91</v>
      </c>
      <c r="N223" s="20" t="s">
        <v>230</v>
      </c>
      <c r="O223" s="21" t="s">
        <v>231</v>
      </c>
    </row>
    <row r="224" spans="1:15" hidden="1">
      <c r="A224" s="19" t="s">
        <v>1044</v>
      </c>
      <c r="B224" s="20" t="s">
        <v>2902</v>
      </c>
      <c r="C224" s="20" t="s">
        <v>2903</v>
      </c>
      <c r="D224" s="20" t="s">
        <v>41</v>
      </c>
      <c r="E224" s="20" t="s">
        <v>2904</v>
      </c>
      <c r="F224" s="20" t="s">
        <v>2867</v>
      </c>
      <c r="G224" s="20" t="s">
        <v>227</v>
      </c>
      <c r="H224" s="20" t="s">
        <v>2905</v>
      </c>
      <c r="I224" s="26">
        <v>38088.06</v>
      </c>
      <c r="J224" s="26">
        <v>41135.1</v>
      </c>
      <c r="K224" s="26">
        <v>43295.1</v>
      </c>
      <c r="L224" s="26">
        <v>43295.1</v>
      </c>
      <c r="M224" s="20" t="s">
        <v>876</v>
      </c>
      <c r="N224" s="20" t="s">
        <v>230</v>
      </c>
      <c r="O224" s="21" t="s">
        <v>231</v>
      </c>
    </row>
    <row r="225" spans="1:17" hidden="1">
      <c r="A225" s="19" t="s">
        <v>1048</v>
      </c>
      <c r="B225" s="20" t="s">
        <v>2902</v>
      </c>
      <c r="C225" s="20" t="s">
        <v>2906</v>
      </c>
      <c r="D225" s="20" t="s">
        <v>5</v>
      </c>
      <c r="E225" s="20" t="s">
        <v>2907</v>
      </c>
      <c r="F225" s="20" t="s">
        <v>2867</v>
      </c>
      <c r="G225" s="20" t="s">
        <v>227</v>
      </c>
      <c r="H225" s="20" t="s">
        <v>2905</v>
      </c>
      <c r="I225" s="26">
        <v>38088.06</v>
      </c>
      <c r="J225" s="26">
        <v>41135.1</v>
      </c>
      <c r="K225" s="26">
        <v>43295.1</v>
      </c>
      <c r="L225" s="26">
        <v>43295.1</v>
      </c>
      <c r="M225" s="20" t="s">
        <v>876</v>
      </c>
      <c r="N225" s="20" t="s">
        <v>230</v>
      </c>
      <c r="O225" s="21" t="s">
        <v>231</v>
      </c>
    </row>
    <row r="226" spans="1:17" hidden="1">
      <c r="A226" s="19" t="s">
        <v>1051</v>
      </c>
      <c r="B226" s="20" t="s">
        <v>2902</v>
      </c>
      <c r="C226" s="20" t="s">
        <v>2908</v>
      </c>
      <c r="D226" s="20" t="s">
        <v>7</v>
      </c>
      <c r="E226" s="20" t="s">
        <v>2909</v>
      </c>
      <c r="F226" s="20" t="s">
        <v>2867</v>
      </c>
      <c r="G226" s="20" t="s">
        <v>227</v>
      </c>
      <c r="H226" s="20" t="s">
        <v>2905</v>
      </c>
      <c r="I226" s="26">
        <v>38088.06</v>
      </c>
      <c r="J226" s="26">
        <v>41135.1</v>
      </c>
      <c r="K226" s="26">
        <v>43295.1</v>
      </c>
      <c r="L226" s="26">
        <v>43295.1</v>
      </c>
      <c r="M226" s="20" t="s">
        <v>876</v>
      </c>
      <c r="N226" s="20" t="s">
        <v>230</v>
      </c>
      <c r="O226" s="21" t="s">
        <v>231</v>
      </c>
    </row>
    <row r="227" spans="1:17" ht="22.5" hidden="1">
      <c r="A227" s="19" t="s">
        <v>1056</v>
      </c>
      <c r="B227" s="20" t="s">
        <v>88</v>
      </c>
      <c r="C227" s="20" t="s">
        <v>89</v>
      </c>
      <c r="D227" s="20" t="s">
        <v>952</v>
      </c>
      <c r="E227" s="20" t="s">
        <v>90</v>
      </c>
      <c r="F227" s="20" t="s">
        <v>2477</v>
      </c>
      <c r="G227" s="20" t="s">
        <v>227</v>
      </c>
      <c r="H227" s="20" t="s">
        <v>953</v>
      </c>
      <c r="I227" s="26">
        <v>1237.93</v>
      </c>
      <c r="J227" s="26">
        <v>1336.96</v>
      </c>
      <c r="K227" s="26">
        <v>1417.19</v>
      </c>
      <c r="L227" s="26">
        <v>1417.19</v>
      </c>
      <c r="M227" s="20" t="s">
        <v>91</v>
      </c>
      <c r="N227" s="20" t="s">
        <v>230</v>
      </c>
      <c r="O227" s="21" t="s">
        <v>231</v>
      </c>
    </row>
    <row r="228" spans="1:17" ht="22.5" hidden="1">
      <c r="A228" s="19" t="s">
        <v>1061</v>
      </c>
      <c r="B228" s="20" t="s">
        <v>955</v>
      </c>
      <c r="C228" s="20" t="s">
        <v>956</v>
      </c>
      <c r="D228" s="20" t="s">
        <v>957</v>
      </c>
      <c r="E228" s="20" t="s">
        <v>958</v>
      </c>
      <c r="F228" s="20" t="s">
        <v>2867</v>
      </c>
      <c r="G228" s="20" t="s">
        <v>227</v>
      </c>
      <c r="H228" s="20" t="s">
        <v>959</v>
      </c>
      <c r="I228" s="26">
        <v>836.72</v>
      </c>
      <c r="J228" s="26">
        <v>903.66</v>
      </c>
      <c r="K228" s="26">
        <v>957.87</v>
      </c>
      <c r="L228" s="26">
        <v>957.87</v>
      </c>
      <c r="M228" s="20" t="s">
        <v>960</v>
      </c>
      <c r="N228" s="20" t="s">
        <v>230</v>
      </c>
      <c r="O228" s="21" t="s">
        <v>231</v>
      </c>
    </row>
    <row r="229" spans="1:17" ht="56.25" hidden="1">
      <c r="A229" s="19" t="s">
        <v>1069</v>
      </c>
      <c r="B229" s="20" t="s">
        <v>190</v>
      </c>
      <c r="C229" s="20" t="s">
        <v>962</v>
      </c>
      <c r="D229" s="20" t="s">
        <v>963</v>
      </c>
      <c r="E229" s="20" t="s">
        <v>964</v>
      </c>
      <c r="F229" s="20" t="s">
        <v>2536</v>
      </c>
      <c r="G229" s="20" t="s">
        <v>227</v>
      </c>
      <c r="H229" s="20" t="s">
        <v>965</v>
      </c>
      <c r="I229" s="26">
        <v>510</v>
      </c>
      <c r="J229" s="26">
        <v>550.79999999999995</v>
      </c>
      <c r="K229" s="26">
        <v>583.85</v>
      </c>
      <c r="L229" s="26">
        <v>583.85</v>
      </c>
      <c r="M229" s="20" t="s">
        <v>966</v>
      </c>
      <c r="N229" s="20" t="s">
        <v>230</v>
      </c>
      <c r="O229" s="21" t="s">
        <v>231</v>
      </c>
    </row>
    <row r="230" spans="1:17" ht="45" hidden="1">
      <c r="A230" s="19" t="s">
        <v>1073</v>
      </c>
      <c r="B230" s="20" t="s">
        <v>190</v>
      </c>
      <c r="C230" s="20" t="s">
        <v>968</v>
      </c>
      <c r="D230" s="20" t="s">
        <v>963</v>
      </c>
      <c r="E230" s="20" t="s">
        <v>969</v>
      </c>
      <c r="F230" s="20" t="s">
        <v>2536</v>
      </c>
      <c r="G230" s="20" t="s">
        <v>227</v>
      </c>
      <c r="H230" s="20" t="s">
        <v>965</v>
      </c>
      <c r="I230" s="26">
        <v>1275</v>
      </c>
      <c r="J230" s="26">
        <v>1377</v>
      </c>
      <c r="K230" s="26">
        <v>1459.62</v>
      </c>
      <c r="L230" s="26">
        <v>1459.62</v>
      </c>
      <c r="M230" s="20" t="s">
        <v>1095</v>
      </c>
      <c r="N230" s="20" t="s">
        <v>230</v>
      </c>
      <c r="O230" s="21" t="s">
        <v>231</v>
      </c>
    </row>
    <row r="231" spans="1:17" ht="33.75" hidden="1">
      <c r="A231" s="19" t="s">
        <v>1076</v>
      </c>
      <c r="B231" s="20" t="s">
        <v>190</v>
      </c>
      <c r="C231" s="20" t="s">
        <v>975</v>
      </c>
      <c r="D231" s="20" t="s">
        <v>976</v>
      </c>
      <c r="E231" s="20" t="s">
        <v>977</v>
      </c>
      <c r="F231" s="20" t="s">
        <v>2658</v>
      </c>
      <c r="G231" s="20" t="s">
        <v>970</v>
      </c>
      <c r="H231" s="20" t="s">
        <v>972</v>
      </c>
      <c r="I231" s="26">
        <v>950</v>
      </c>
      <c r="J231" s="26">
        <v>1026</v>
      </c>
      <c r="K231" s="26">
        <v>1087.56</v>
      </c>
      <c r="L231" s="26">
        <v>815.67</v>
      </c>
      <c r="M231" s="20" t="s">
        <v>657</v>
      </c>
      <c r="N231" s="20" t="s">
        <v>230</v>
      </c>
      <c r="O231" s="21" t="s">
        <v>231</v>
      </c>
    </row>
    <row r="232" spans="1:17" ht="33.75" hidden="1">
      <c r="A232" s="19" t="s">
        <v>1078</v>
      </c>
      <c r="B232" s="20" t="s">
        <v>190</v>
      </c>
      <c r="C232" s="20" t="s">
        <v>979</v>
      </c>
      <c r="D232" s="20" t="s">
        <v>980</v>
      </c>
      <c r="E232" s="20" t="s">
        <v>981</v>
      </c>
      <c r="F232" s="20" t="s">
        <v>2658</v>
      </c>
      <c r="G232" s="20" t="s">
        <v>970</v>
      </c>
      <c r="H232" s="20" t="s">
        <v>972</v>
      </c>
      <c r="I232" s="26">
        <v>1900</v>
      </c>
      <c r="J232" s="26">
        <v>2052</v>
      </c>
      <c r="K232" s="26">
        <v>2175.12</v>
      </c>
      <c r="L232" s="26">
        <v>1631.34</v>
      </c>
      <c r="M232" s="20" t="s">
        <v>657</v>
      </c>
      <c r="N232" s="20" t="s">
        <v>230</v>
      </c>
      <c r="O232" s="21" t="s">
        <v>231</v>
      </c>
    </row>
    <row r="233" spans="1:17" ht="33.75" hidden="1">
      <c r="A233" s="19" t="s">
        <v>1077</v>
      </c>
      <c r="B233" s="20" t="s">
        <v>190</v>
      </c>
      <c r="C233" s="20" t="s">
        <v>979</v>
      </c>
      <c r="D233" s="20" t="s">
        <v>984</v>
      </c>
      <c r="E233" s="20" t="s">
        <v>986</v>
      </c>
      <c r="F233" s="20" t="s">
        <v>2658</v>
      </c>
      <c r="G233" s="20" t="s">
        <v>970</v>
      </c>
      <c r="H233" s="20" t="s">
        <v>972</v>
      </c>
      <c r="I233" s="26">
        <v>1900</v>
      </c>
      <c r="J233" s="26">
        <v>2052</v>
      </c>
      <c r="K233" s="26">
        <v>2175.12</v>
      </c>
      <c r="L233" s="26">
        <v>1631.34</v>
      </c>
      <c r="M233" s="20" t="s">
        <v>657</v>
      </c>
      <c r="N233" s="20" t="s">
        <v>230</v>
      </c>
      <c r="O233" s="21" t="s">
        <v>231</v>
      </c>
    </row>
    <row r="234" spans="1:17" ht="22.5" hidden="1">
      <c r="A234" s="19" t="s">
        <v>1083</v>
      </c>
      <c r="B234" s="20" t="s">
        <v>190</v>
      </c>
      <c r="C234" s="20" t="s">
        <v>3137</v>
      </c>
      <c r="D234" s="20" t="s">
        <v>980</v>
      </c>
      <c r="E234" s="20" t="s">
        <v>3138</v>
      </c>
      <c r="F234" s="20" t="s">
        <v>3054</v>
      </c>
      <c r="G234" s="20" t="s">
        <v>2420</v>
      </c>
      <c r="H234" s="20" t="s">
        <v>972</v>
      </c>
      <c r="I234" s="26">
        <v>1425</v>
      </c>
      <c r="J234" s="26">
        <v>1539</v>
      </c>
      <c r="K234" s="26">
        <v>1631.34</v>
      </c>
      <c r="L234" s="26">
        <v>1631.34</v>
      </c>
      <c r="M234" s="20" t="s">
        <v>3139</v>
      </c>
      <c r="N234" s="20" t="s">
        <v>230</v>
      </c>
      <c r="O234" s="21" t="s">
        <v>231</v>
      </c>
    </row>
    <row r="235" spans="1:17" ht="22.5" hidden="1">
      <c r="A235" s="19" t="s">
        <v>1090</v>
      </c>
      <c r="B235" s="20" t="s">
        <v>190</v>
      </c>
      <c r="C235" s="20" t="s">
        <v>3137</v>
      </c>
      <c r="D235" s="20" t="s">
        <v>3140</v>
      </c>
      <c r="E235" s="20" t="s">
        <v>3141</v>
      </c>
      <c r="F235" s="20" t="s">
        <v>3054</v>
      </c>
      <c r="G235" s="20" t="s">
        <v>2420</v>
      </c>
      <c r="H235" s="20" t="s">
        <v>972</v>
      </c>
      <c r="I235" s="26">
        <v>1425</v>
      </c>
      <c r="J235" s="26">
        <v>1539</v>
      </c>
      <c r="K235" s="26">
        <v>1631.34</v>
      </c>
      <c r="L235" s="26">
        <v>1631.34</v>
      </c>
      <c r="M235" s="20" t="s">
        <v>3139</v>
      </c>
      <c r="N235" s="20" t="s">
        <v>230</v>
      </c>
      <c r="O235" s="21" t="s">
        <v>231</v>
      </c>
    </row>
    <row r="236" spans="1:17" ht="22.5" hidden="1">
      <c r="A236" s="19" t="s">
        <v>1100</v>
      </c>
      <c r="B236" s="20" t="s">
        <v>991</v>
      </c>
      <c r="C236" s="20" t="s">
        <v>992</v>
      </c>
      <c r="D236" s="20" t="s">
        <v>372</v>
      </c>
      <c r="E236" s="20" t="s">
        <v>993</v>
      </c>
      <c r="F236" s="20" t="s">
        <v>3054</v>
      </c>
      <c r="G236" s="20" t="s">
        <v>227</v>
      </c>
      <c r="H236" s="20" t="s">
        <v>994</v>
      </c>
      <c r="I236" s="26">
        <v>1338.07</v>
      </c>
      <c r="J236" s="26">
        <v>1445.12</v>
      </c>
      <c r="K236" s="26">
        <v>1531.82</v>
      </c>
      <c r="L236" s="26">
        <v>1531.82</v>
      </c>
      <c r="M236" s="20" t="s">
        <v>375</v>
      </c>
      <c r="N236" s="20" t="s">
        <v>230</v>
      </c>
      <c r="O236" s="21" t="s">
        <v>231</v>
      </c>
    </row>
    <row r="237" spans="1:17" ht="56.25" hidden="1">
      <c r="A237" s="19" t="s">
        <v>1096</v>
      </c>
      <c r="B237" s="20" t="s">
        <v>996</v>
      </c>
      <c r="C237" s="20" t="s">
        <v>997</v>
      </c>
      <c r="D237" s="20" t="s">
        <v>998</v>
      </c>
      <c r="E237" s="20" t="s">
        <v>999</v>
      </c>
      <c r="F237" s="20" t="s">
        <v>2867</v>
      </c>
      <c r="G237" s="20" t="s">
        <v>316</v>
      </c>
      <c r="H237" s="20" t="s">
        <v>1000</v>
      </c>
      <c r="I237" s="26">
        <v>1680</v>
      </c>
      <c r="J237" s="26">
        <v>1814.4</v>
      </c>
      <c r="K237" s="26">
        <v>1923.26</v>
      </c>
      <c r="L237" s="26">
        <v>1923.26</v>
      </c>
      <c r="M237" s="20" t="s">
        <v>346</v>
      </c>
      <c r="N237" s="20" t="s">
        <v>230</v>
      </c>
      <c r="O237" s="21" t="s">
        <v>231</v>
      </c>
    </row>
    <row r="238" spans="1:17" ht="56.25" hidden="1">
      <c r="A238" s="19" t="s">
        <v>1101</v>
      </c>
      <c r="B238" s="20" t="s">
        <v>996</v>
      </c>
      <c r="C238" s="20" t="s">
        <v>1002</v>
      </c>
      <c r="D238" s="20" t="s">
        <v>998</v>
      </c>
      <c r="E238" s="20" t="s">
        <v>1003</v>
      </c>
      <c r="F238" s="20" t="s">
        <v>2867</v>
      </c>
      <c r="G238" s="20" t="s">
        <v>316</v>
      </c>
      <c r="H238" s="20" t="s">
        <v>1000</v>
      </c>
      <c r="I238" s="26">
        <v>840</v>
      </c>
      <c r="J238" s="26">
        <v>907.2</v>
      </c>
      <c r="K238" s="26">
        <v>961.63</v>
      </c>
      <c r="L238" s="26">
        <v>961.63</v>
      </c>
      <c r="M238" s="20" t="s">
        <v>346</v>
      </c>
      <c r="N238" s="20" t="s">
        <v>230</v>
      </c>
      <c r="O238" s="21" t="s">
        <v>231</v>
      </c>
    </row>
    <row r="239" spans="1:17" ht="45" hidden="1">
      <c r="A239" s="19" t="s">
        <v>1107</v>
      </c>
      <c r="B239" s="20" t="s">
        <v>996</v>
      </c>
      <c r="C239" s="20" t="s">
        <v>2910</v>
      </c>
      <c r="D239" s="20" t="s">
        <v>61</v>
      </c>
      <c r="E239" s="20" t="s">
        <v>1005</v>
      </c>
      <c r="F239" s="20" t="s">
        <v>2867</v>
      </c>
      <c r="G239" s="20" t="s">
        <v>316</v>
      </c>
      <c r="H239" s="20" t="s">
        <v>1000</v>
      </c>
      <c r="I239" s="26">
        <v>1710</v>
      </c>
      <c r="J239" s="26">
        <v>1846.8</v>
      </c>
      <c r="K239" s="26">
        <v>1957.61</v>
      </c>
      <c r="L239" s="26">
        <v>1602.72</v>
      </c>
      <c r="M239" s="20" t="s">
        <v>346</v>
      </c>
      <c r="N239" s="20" t="s">
        <v>230</v>
      </c>
      <c r="O239" s="21" t="s">
        <v>231</v>
      </c>
      <c r="P239">
        <f>140*120</f>
        <v>16800</v>
      </c>
      <c r="Q239">
        <f>SZPL[[#This Row],[Wysokość limitu finansowania]]/P239</f>
        <v>9.5399999999999999E-2</v>
      </c>
    </row>
    <row r="240" spans="1:17" ht="45" hidden="1">
      <c r="A240" s="19" t="s">
        <v>1103</v>
      </c>
      <c r="B240" s="20" t="s">
        <v>996</v>
      </c>
      <c r="C240" s="20" t="s">
        <v>2911</v>
      </c>
      <c r="D240" s="20" t="s">
        <v>61</v>
      </c>
      <c r="E240" s="20" t="s">
        <v>1007</v>
      </c>
      <c r="F240" s="20" t="s">
        <v>2867</v>
      </c>
      <c r="G240" s="20" t="s">
        <v>316</v>
      </c>
      <c r="H240" s="20" t="s">
        <v>1000</v>
      </c>
      <c r="I240" s="26">
        <v>855</v>
      </c>
      <c r="J240" s="26">
        <v>923.4</v>
      </c>
      <c r="K240" s="26">
        <v>978.8</v>
      </c>
      <c r="L240" s="26">
        <v>801.36</v>
      </c>
      <c r="M240" s="20" t="s">
        <v>346</v>
      </c>
      <c r="N240" s="20" t="s">
        <v>230</v>
      </c>
      <c r="O240" s="21" t="s">
        <v>231</v>
      </c>
      <c r="P240">
        <f>140*30</f>
        <v>4200</v>
      </c>
      <c r="Q240">
        <f>SZPL[[#This Row],[Wysokość limitu finansowania]]/P240</f>
        <v>0.1908</v>
      </c>
    </row>
    <row r="241" spans="1:17" ht="56.25" hidden="1">
      <c r="A241" s="19" t="s">
        <v>1108</v>
      </c>
      <c r="B241" s="20" t="s">
        <v>1009</v>
      </c>
      <c r="C241" s="20" t="s">
        <v>1010</v>
      </c>
      <c r="D241" s="20" t="s">
        <v>1011</v>
      </c>
      <c r="E241" s="20" t="s">
        <v>1012</v>
      </c>
      <c r="F241" s="20" t="s">
        <v>326</v>
      </c>
      <c r="G241" s="20" t="s">
        <v>316</v>
      </c>
      <c r="H241" s="20" t="s">
        <v>1013</v>
      </c>
      <c r="I241" s="26">
        <v>1710</v>
      </c>
      <c r="J241" s="26">
        <v>1846.8</v>
      </c>
      <c r="K241" s="26">
        <v>1957.61</v>
      </c>
      <c r="L241" s="26">
        <v>1442.44</v>
      </c>
      <c r="M241" s="20" t="s">
        <v>346</v>
      </c>
      <c r="N241" s="20" t="s">
        <v>230</v>
      </c>
      <c r="O241" s="21" t="s">
        <v>231</v>
      </c>
      <c r="P241">
        <f>140*90</f>
        <v>12600</v>
      </c>
      <c r="Q241">
        <f>SZPL[[#This Row],[Wysokość limitu finansowania]]/P241</f>
        <v>0.11447936507936508</v>
      </c>
    </row>
    <row r="242" spans="1:17" ht="56.25" hidden="1">
      <c r="A242" s="19" t="s">
        <v>1111</v>
      </c>
      <c r="B242" s="20" t="s">
        <v>1009</v>
      </c>
      <c r="C242" s="20" t="s">
        <v>1015</v>
      </c>
      <c r="D242" s="20" t="s">
        <v>1016</v>
      </c>
      <c r="E242" s="20" t="s">
        <v>1017</v>
      </c>
      <c r="F242" s="20" t="s">
        <v>326</v>
      </c>
      <c r="G242" s="20" t="s">
        <v>316</v>
      </c>
      <c r="H242" s="20" t="s">
        <v>1013</v>
      </c>
      <c r="I242" s="26">
        <v>855</v>
      </c>
      <c r="J242" s="26">
        <v>923.4</v>
      </c>
      <c r="K242" s="26">
        <v>978.8</v>
      </c>
      <c r="L242" s="26">
        <v>721.22</v>
      </c>
      <c r="M242" s="20" t="s">
        <v>346</v>
      </c>
      <c r="N242" s="20" t="s">
        <v>230</v>
      </c>
      <c r="O242" s="21" t="s">
        <v>231</v>
      </c>
      <c r="P242">
        <f>280*30</f>
        <v>8400</v>
      </c>
      <c r="Q242">
        <f>SZPL[[#This Row],[Wysokość limitu finansowania]]/P242</f>
        <v>8.5859523809523816E-2</v>
      </c>
    </row>
    <row r="243" spans="1:17" ht="56.25" hidden="1">
      <c r="A243" s="19" t="s">
        <v>1114</v>
      </c>
      <c r="B243" s="20" t="s">
        <v>1009</v>
      </c>
      <c r="C243" s="20" t="s">
        <v>1019</v>
      </c>
      <c r="D243" s="20" t="s">
        <v>1020</v>
      </c>
      <c r="E243" s="20" t="s">
        <v>1021</v>
      </c>
      <c r="F243" s="20" t="s">
        <v>2867</v>
      </c>
      <c r="G243" s="20" t="s">
        <v>316</v>
      </c>
      <c r="H243" s="20" t="s">
        <v>1013</v>
      </c>
      <c r="I243" s="26">
        <v>1260</v>
      </c>
      <c r="J243" s="26">
        <v>1360.8</v>
      </c>
      <c r="K243" s="26">
        <v>1442.45</v>
      </c>
      <c r="L243" s="26">
        <v>1442.44</v>
      </c>
      <c r="M243" s="20" t="s">
        <v>346</v>
      </c>
      <c r="N243" s="20" t="s">
        <v>230</v>
      </c>
      <c r="O243" s="21" t="s">
        <v>231</v>
      </c>
      <c r="P243">
        <f>420*30</f>
        <v>12600</v>
      </c>
      <c r="Q243">
        <f>SZPL[[#This Row],[Wysokość limitu finansowania]]/P243</f>
        <v>0.11447936507936508</v>
      </c>
    </row>
    <row r="244" spans="1:17" ht="56.25" hidden="1">
      <c r="A244" s="19" t="s">
        <v>1117</v>
      </c>
      <c r="B244" s="20" t="s">
        <v>1009</v>
      </c>
      <c r="C244" s="20" t="s">
        <v>1023</v>
      </c>
      <c r="D244" s="20" t="s">
        <v>1020</v>
      </c>
      <c r="E244" s="20" t="s">
        <v>1024</v>
      </c>
      <c r="F244" s="20" t="s">
        <v>2867</v>
      </c>
      <c r="G244" s="20" t="s">
        <v>316</v>
      </c>
      <c r="H244" s="20" t="s">
        <v>1013</v>
      </c>
      <c r="I244" s="26">
        <v>315</v>
      </c>
      <c r="J244" s="26">
        <v>340.2</v>
      </c>
      <c r="K244" s="26">
        <v>360.61</v>
      </c>
      <c r="L244" s="26">
        <v>360.61</v>
      </c>
      <c r="M244" s="20" t="s">
        <v>346</v>
      </c>
      <c r="N244" s="20" t="s">
        <v>230</v>
      </c>
      <c r="O244" s="21" t="s">
        <v>231</v>
      </c>
      <c r="P244">
        <f>560*30</f>
        <v>16800</v>
      </c>
      <c r="Q244">
        <f>SZPL[[#This Row],[Wysokość limitu finansowania]]/P244</f>
        <v>2.1464880952380954E-2</v>
      </c>
    </row>
    <row r="245" spans="1:17" ht="56.25" hidden="1">
      <c r="A245" s="19" t="s">
        <v>1124</v>
      </c>
      <c r="B245" s="20" t="s">
        <v>1009</v>
      </c>
      <c r="C245" s="20" t="s">
        <v>1026</v>
      </c>
      <c r="D245" s="20" t="s">
        <v>1020</v>
      </c>
      <c r="E245" s="20" t="s">
        <v>1027</v>
      </c>
      <c r="F245" s="20" t="s">
        <v>2867</v>
      </c>
      <c r="G245" s="20" t="s">
        <v>316</v>
      </c>
      <c r="H245" s="20" t="s">
        <v>1013</v>
      </c>
      <c r="I245" s="26">
        <v>630</v>
      </c>
      <c r="J245" s="26">
        <v>680.4</v>
      </c>
      <c r="K245" s="26">
        <v>721.22</v>
      </c>
      <c r="L245" s="26">
        <v>721.22</v>
      </c>
      <c r="M245" s="20" t="s">
        <v>346</v>
      </c>
      <c r="N245" s="20" t="s">
        <v>230</v>
      </c>
      <c r="O245" s="21" t="s">
        <v>231</v>
      </c>
    </row>
    <row r="246" spans="1:17" ht="45" hidden="1">
      <c r="A246" s="19" t="s">
        <v>1130</v>
      </c>
      <c r="B246" s="20" t="s">
        <v>1009</v>
      </c>
      <c r="C246" s="20" t="s">
        <v>2912</v>
      </c>
      <c r="D246" s="20" t="s">
        <v>2913</v>
      </c>
      <c r="E246" s="20" t="s">
        <v>1029</v>
      </c>
      <c r="F246" s="20" t="s">
        <v>2867</v>
      </c>
      <c r="G246" s="20" t="s">
        <v>316</v>
      </c>
      <c r="H246" s="20" t="s">
        <v>1013</v>
      </c>
      <c r="I246" s="26">
        <v>1710</v>
      </c>
      <c r="J246" s="26">
        <v>1846.8</v>
      </c>
      <c r="K246" s="26">
        <v>1957.61</v>
      </c>
      <c r="L246" s="26">
        <v>1442.44</v>
      </c>
      <c r="M246" s="20" t="s">
        <v>346</v>
      </c>
      <c r="N246" s="20" t="s">
        <v>230</v>
      </c>
      <c r="O246" s="21" t="s">
        <v>231</v>
      </c>
    </row>
    <row r="247" spans="1:17" ht="45" hidden="1">
      <c r="A247" s="19" t="s">
        <v>1133</v>
      </c>
      <c r="B247" s="20" t="s">
        <v>1009</v>
      </c>
      <c r="C247" s="20" t="s">
        <v>2914</v>
      </c>
      <c r="D247" s="20" t="s">
        <v>2913</v>
      </c>
      <c r="E247" s="20" t="s">
        <v>1031</v>
      </c>
      <c r="F247" s="20" t="s">
        <v>2867</v>
      </c>
      <c r="G247" s="20" t="s">
        <v>316</v>
      </c>
      <c r="H247" s="20" t="s">
        <v>1013</v>
      </c>
      <c r="I247" s="26">
        <v>427.5</v>
      </c>
      <c r="J247" s="26">
        <v>461.7</v>
      </c>
      <c r="K247" s="26">
        <v>489.4</v>
      </c>
      <c r="L247" s="26">
        <v>360.61</v>
      </c>
      <c r="M247" s="20" t="s">
        <v>346</v>
      </c>
      <c r="N247" s="20" t="s">
        <v>230</v>
      </c>
      <c r="O247" s="21" t="s">
        <v>231</v>
      </c>
    </row>
    <row r="248" spans="1:17" ht="45" hidden="1">
      <c r="A248" s="19" t="s">
        <v>1138</v>
      </c>
      <c r="B248" s="20" t="s">
        <v>1009</v>
      </c>
      <c r="C248" s="20" t="s">
        <v>2915</v>
      </c>
      <c r="D248" s="20" t="s">
        <v>2913</v>
      </c>
      <c r="E248" s="20" t="s">
        <v>1033</v>
      </c>
      <c r="F248" s="20" t="s">
        <v>2867</v>
      </c>
      <c r="G248" s="20" t="s">
        <v>316</v>
      </c>
      <c r="H248" s="20" t="s">
        <v>1013</v>
      </c>
      <c r="I248" s="26">
        <v>855</v>
      </c>
      <c r="J248" s="26">
        <v>923.4</v>
      </c>
      <c r="K248" s="26">
        <v>978.8</v>
      </c>
      <c r="L248" s="26">
        <v>721.22</v>
      </c>
      <c r="M248" s="20" t="s">
        <v>346</v>
      </c>
      <c r="N248" s="20" t="s">
        <v>230</v>
      </c>
      <c r="O248" s="21" t="s">
        <v>231</v>
      </c>
    </row>
    <row r="249" spans="1:17" ht="22.5" hidden="1">
      <c r="A249" s="19" t="s">
        <v>1144</v>
      </c>
      <c r="B249" s="20" t="s">
        <v>1035</v>
      </c>
      <c r="C249" s="20" t="s">
        <v>1036</v>
      </c>
      <c r="D249" s="20" t="s">
        <v>1037</v>
      </c>
      <c r="E249" s="20" t="s">
        <v>1038</v>
      </c>
      <c r="F249" s="20" t="s">
        <v>440</v>
      </c>
      <c r="G249" s="20" t="s">
        <v>227</v>
      </c>
      <c r="H249" s="20" t="s">
        <v>1039</v>
      </c>
      <c r="I249" s="26">
        <v>3098.33</v>
      </c>
      <c r="J249" s="26">
        <v>3346.2</v>
      </c>
      <c r="K249" s="26">
        <v>3546.97</v>
      </c>
      <c r="L249" s="26">
        <v>3546.97</v>
      </c>
      <c r="M249" s="20" t="s">
        <v>13</v>
      </c>
      <c r="N249" s="20" t="s">
        <v>230</v>
      </c>
      <c r="O249" s="21" t="s">
        <v>231</v>
      </c>
    </row>
    <row r="250" spans="1:17" ht="22.5" hidden="1">
      <c r="A250" s="19" t="s">
        <v>1146</v>
      </c>
      <c r="B250" s="20" t="s">
        <v>122</v>
      </c>
      <c r="C250" s="20" t="s">
        <v>123</v>
      </c>
      <c r="D250" s="20" t="s">
        <v>56</v>
      </c>
      <c r="E250" s="20" t="s">
        <v>124</v>
      </c>
      <c r="F250" s="20" t="s">
        <v>2477</v>
      </c>
      <c r="G250" s="20" t="s">
        <v>227</v>
      </c>
      <c r="H250" s="20" t="s">
        <v>1041</v>
      </c>
      <c r="I250" s="26">
        <v>18817.2</v>
      </c>
      <c r="J250" s="26">
        <v>20322.580000000002</v>
      </c>
      <c r="K250" s="26">
        <v>21541.93</v>
      </c>
      <c r="L250" s="26">
        <v>21541.93</v>
      </c>
      <c r="M250" s="20" t="s">
        <v>125</v>
      </c>
      <c r="N250" s="20" t="s">
        <v>230</v>
      </c>
      <c r="O250" s="21" t="s">
        <v>231</v>
      </c>
    </row>
    <row r="251" spans="1:17" ht="22.5" hidden="1">
      <c r="A251" s="19" t="s">
        <v>1152</v>
      </c>
      <c r="B251" s="20" t="s">
        <v>2659</v>
      </c>
      <c r="C251" s="20" t="s">
        <v>2660</v>
      </c>
      <c r="D251" s="20" t="s">
        <v>2661</v>
      </c>
      <c r="E251" s="20" t="s">
        <v>2662</v>
      </c>
      <c r="F251" s="20" t="s">
        <v>2633</v>
      </c>
      <c r="G251" s="20" t="s">
        <v>227</v>
      </c>
      <c r="H251" s="20" t="s">
        <v>2663</v>
      </c>
      <c r="I251" s="26">
        <v>4167.41</v>
      </c>
      <c r="J251" s="26">
        <v>4500.8</v>
      </c>
      <c r="K251" s="26">
        <v>4770.8500000000004</v>
      </c>
      <c r="L251" s="26">
        <v>4770.8500000000004</v>
      </c>
      <c r="M251" s="20" t="s">
        <v>2473</v>
      </c>
      <c r="N251" s="20" t="s">
        <v>230</v>
      </c>
      <c r="O251" s="21" t="s">
        <v>231</v>
      </c>
    </row>
    <row r="252" spans="1:17" hidden="1">
      <c r="A252" s="19" t="s">
        <v>1159</v>
      </c>
      <c r="B252" s="20" t="s">
        <v>72</v>
      </c>
      <c r="C252" s="20" t="s">
        <v>74</v>
      </c>
      <c r="D252" s="20" t="s">
        <v>73</v>
      </c>
      <c r="E252" s="20" t="s">
        <v>75</v>
      </c>
      <c r="F252" s="20" t="s">
        <v>2754</v>
      </c>
      <c r="G252" s="20" t="s">
        <v>227</v>
      </c>
      <c r="H252" s="20" t="s">
        <v>1043</v>
      </c>
      <c r="I252" s="26">
        <v>2700</v>
      </c>
      <c r="J252" s="26">
        <v>2916</v>
      </c>
      <c r="K252" s="26">
        <v>3090.96</v>
      </c>
      <c r="L252" s="26">
        <v>3090.96</v>
      </c>
      <c r="M252" s="20" t="s">
        <v>2776</v>
      </c>
      <c r="N252" s="20" t="s">
        <v>230</v>
      </c>
      <c r="O252" s="21" t="s">
        <v>231</v>
      </c>
    </row>
    <row r="253" spans="1:17" hidden="1">
      <c r="A253" s="19" t="s">
        <v>1161</v>
      </c>
      <c r="B253" s="20" t="s">
        <v>72</v>
      </c>
      <c r="C253" s="20" t="s">
        <v>74</v>
      </c>
      <c r="D253" s="20" t="s">
        <v>73</v>
      </c>
      <c r="E253" s="20" t="s">
        <v>2777</v>
      </c>
      <c r="F253" s="20" t="s">
        <v>2754</v>
      </c>
      <c r="G253" s="20" t="s">
        <v>227</v>
      </c>
      <c r="H253" s="20" t="s">
        <v>1043</v>
      </c>
      <c r="I253" s="26">
        <v>2700</v>
      </c>
      <c r="J253" s="26">
        <v>2916</v>
      </c>
      <c r="K253" s="26">
        <v>3090.96</v>
      </c>
      <c r="L253" s="26">
        <v>3090.96</v>
      </c>
      <c r="M253" s="20" t="s">
        <v>2776</v>
      </c>
      <c r="N253" s="20" t="s">
        <v>230</v>
      </c>
      <c r="O253" s="21" t="s">
        <v>231</v>
      </c>
    </row>
    <row r="254" spans="1:17" ht="22.5" hidden="1">
      <c r="A254" s="19" t="s">
        <v>1155</v>
      </c>
      <c r="B254" s="20" t="s">
        <v>20</v>
      </c>
      <c r="C254" s="20" t="s">
        <v>2916</v>
      </c>
      <c r="D254" s="20" t="s">
        <v>7</v>
      </c>
      <c r="E254" s="20" t="s">
        <v>2917</v>
      </c>
      <c r="F254" s="20" t="s">
        <v>2867</v>
      </c>
      <c r="G254" s="20" t="s">
        <v>227</v>
      </c>
      <c r="H254" s="20" t="s">
        <v>1047</v>
      </c>
      <c r="I254" s="26">
        <v>2500</v>
      </c>
      <c r="J254" s="26">
        <v>2700</v>
      </c>
      <c r="K254" s="26">
        <v>2862</v>
      </c>
      <c r="L254" s="26">
        <v>2862</v>
      </c>
      <c r="M254" s="20" t="s">
        <v>361</v>
      </c>
      <c r="N254" s="20" t="s">
        <v>230</v>
      </c>
      <c r="O254" s="21" t="s">
        <v>231</v>
      </c>
    </row>
    <row r="255" spans="1:17" hidden="1">
      <c r="A255" s="19" t="s">
        <v>1164</v>
      </c>
      <c r="B255" s="20" t="s">
        <v>20</v>
      </c>
      <c r="C255" s="20" t="s">
        <v>2918</v>
      </c>
      <c r="D255" s="20" t="s">
        <v>7</v>
      </c>
      <c r="E255" s="20" t="s">
        <v>2919</v>
      </c>
      <c r="F255" s="20" t="s">
        <v>2867</v>
      </c>
      <c r="G255" s="20" t="s">
        <v>227</v>
      </c>
      <c r="H255" s="20" t="s">
        <v>1047</v>
      </c>
      <c r="I255" s="26">
        <v>2000</v>
      </c>
      <c r="J255" s="26">
        <v>2160</v>
      </c>
      <c r="K255" s="26">
        <v>2289.6</v>
      </c>
      <c r="L255" s="26">
        <v>2289.6</v>
      </c>
      <c r="M255" s="20" t="s">
        <v>361</v>
      </c>
      <c r="N255" s="20" t="s">
        <v>230</v>
      </c>
      <c r="O255" s="21" t="s">
        <v>231</v>
      </c>
    </row>
    <row r="256" spans="1:17" ht="22.5" hidden="1">
      <c r="A256" s="19" t="s">
        <v>1168</v>
      </c>
      <c r="B256" s="20" t="s">
        <v>20</v>
      </c>
      <c r="C256" s="20" t="s">
        <v>3142</v>
      </c>
      <c r="D256" s="20" t="s">
        <v>7</v>
      </c>
      <c r="E256" s="20" t="s">
        <v>3143</v>
      </c>
      <c r="F256" s="20" t="s">
        <v>3054</v>
      </c>
      <c r="G256" s="20" t="s">
        <v>227</v>
      </c>
      <c r="H256" s="20" t="s">
        <v>1047</v>
      </c>
      <c r="I256" s="26">
        <v>2000</v>
      </c>
      <c r="J256" s="26">
        <v>2160</v>
      </c>
      <c r="K256" s="26">
        <v>2289.6</v>
      </c>
      <c r="L256" s="26">
        <v>2289.6</v>
      </c>
      <c r="M256" s="20" t="s">
        <v>361</v>
      </c>
      <c r="N256" s="20" t="s">
        <v>230</v>
      </c>
      <c r="O256" s="21" t="s">
        <v>231</v>
      </c>
    </row>
    <row r="257" spans="1:15" ht="22.5" hidden="1">
      <c r="A257" s="19" t="s">
        <v>1179</v>
      </c>
      <c r="B257" s="20" t="s">
        <v>20</v>
      </c>
      <c r="C257" s="20" t="s">
        <v>2778</v>
      </c>
      <c r="D257" s="20" t="s">
        <v>7</v>
      </c>
      <c r="E257" s="20" t="s">
        <v>2779</v>
      </c>
      <c r="F257" s="20" t="s">
        <v>2754</v>
      </c>
      <c r="G257" s="20" t="s">
        <v>227</v>
      </c>
      <c r="H257" s="20" t="s">
        <v>1047</v>
      </c>
      <c r="I257" s="26">
        <v>2750</v>
      </c>
      <c r="J257" s="26">
        <v>2970</v>
      </c>
      <c r="K257" s="26">
        <v>3148.2</v>
      </c>
      <c r="L257" s="26">
        <v>2862</v>
      </c>
      <c r="M257" s="20" t="s">
        <v>361</v>
      </c>
      <c r="N257" s="20" t="s">
        <v>230</v>
      </c>
      <c r="O257" s="21" t="s">
        <v>231</v>
      </c>
    </row>
    <row r="258" spans="1:15" ht="22.5" hidden="1">
      <c r="A258" s="19" t="s">
        <v>1177</v>
      </c>
      <c r="B258" s="20" t="s">
        <v>20</v>
      </c>
      <c r="C258" s="20" t="s">
        <v>2780</v>
      </c>
      <c r="D258" s="20" t="s">
        <v>7</v>
      </c>
      <c r="E258" s="20" t="s">
        <v>2781</v>
      </c>
      <c r="F258" s="20" t="s">
        <v>2754</v>
      </c>
      <c r="G258" s="20" t="s">
        <v>227</v>
      </c>
      <c r="H258" s="20" t="s">
        <v>1047</v>
      </c>
      <c r="I258" s="26">
        <v>2500</v>
      </c>
      <c r="J258" s="26">
        <v>2700</v>
      </c>
      <c r="K258" s="26">
        <v>2862</v>
      </c>
      <c r="L258" s="26">
        <v>2862</v>
      </c>
      <c r="M258" s="20" t="s">
        <v>361</v>
      </c>
      <c r="N258" s="20" t="s">
        <v>230</v>
      </c>
      <c r="O258" s="21" t="s">
        <v>231</v>
      </c>
    </row>
    <row r="259" spans="1:15" ht="22.5" hidden="1">
      <c r="A259" s="19" t="s">
        <v>1171</v>
      </c>
      <c r="B259" s="20" t="s">
        <v>20</v>
      </c>
      <c r="C259" s="20" t="s">
        <v>2920</v>
      </c>
      <c r="D259" s="20" t="s">
        <v>7</v>
      </c>
      <c r="E259" s="20" t="s">
        <v>2921</v>
      </c>
      <c r="F259" s="20" t="s">
        <v>2867</v>
      </c>
      <c r="G259" s="20" t="s">
        <v>227</v>
      </c>
      <c r="H259" s="20" t="s">
        <v>1047</v>
      </c>
      <c r="I259" s="26">
        <v>2500</v>
      </c>
      <c r="J259" s="26">
        <v>2700</v>
      </c>
      <c r="K259" s="26">
        <v>2862</v>
      </c>
      <c r="L259" s="26">
        <v>2862</v>
      </c>
      <c r="M259" s="20" t="s">
        <v>361</v>
      </c>
      <c r="N259" s="20" t="s">
        <v>230</v>
      </c>
      <c r="O259" s="21" t="s">
        <v>231</v>
      </c>
    </row>
    <row r="260" spans="1:15" ht="22.5" hidden="1">
      <c r="A260" s="19" t="s">
        <v>1182</v>
      </c>
      <c r="B260" s="20" t="s">
        <v>20</v>
      </c>
      <c r="C260" s="20" t="s">
        <v>2922</v>
      </c>
      <c r="D260" s="20" t="s">
        <v>7</v>
      </c>
      <c r="E260" s="20" t="s">
        <v>2923</v>
      </c>
      <c r="F260" s="20" t="s">
        <v>2867</v>
      </c>
      <c r="G260" s="20" t="s">
        <v>227</v>
      </c>
      <c r="H260" s="20" t="s">
        <v>1047</v>
      </c>
      <c r="I260" s="26">
        <v>2500</v>
      </c>
      <c r="J260" s="26">
        <v>2700</v>
      </c>
      <c r="K260" s="26">
        <v>2862</v>
      </c>
      <c r="L260" s="26">
        <v>2862</v>
      </c>
      <c r="M260" s="20" t="s">
        <v>361</v>
      </c>
      <c r="N260" s="20" t="s">
        <v>230</v>
      </c>
      <c r="O260" s="21" t="s">
        <v>231</v>
      </c>
    </row>
    <row r="261" spans="1:15" ht="22.5" hidden="1">
      <c r="A261" s="19" t="s">
        <v>1189</v>
      </c>
      <c r="B261" s="20" t="s">
        <v>20</v>
      </c>
      <c r="C261" s="20" t="s">
        <v>2924</v>
      </c>
      <c r="D261" s="20" t="s">
        <v>7</v>
      </c>
      <c r="E261" s="20" t="s">
        <v>2925</v>
      </c>
      <c r="F261" s="20" t="s">
        <v>2867</v>
      </c>
      <c r="G261" s="20" t="s">
        <v>227</v>
      </c>
      <c r="H261" s="20" t="s">
        <v>1047</v>
      </c>
      <c r="I261" s="26">
        <v>2500</v>
      </c>
      <c r="J261" s="26">
        <v>2700</v>
      </c>
      <c r="K261" s="26">
        <v>2862</v>
      </c>
      <c r="L261" s="26">
        <v>2862</v>
      </c>
      <c r="M261" s="20" t="s">
        <v>361</v>
      </c>
      <c r="N261" s="20" t="s">
        <v>230</v>
      </c>
      <c r="O261" s="21" t="s">
        <v>231</v>
      </c>
    </row>
    <row r="262" spans="1:15" ht="22.5" hidden="1">
      <c r="A262" s="19" t="s">
        <v>1195</v>
      </c>
      <c r="B262" s="20" t="s">
        <v>20</v>
      </c>
      <c r="C262" s="20" t="s">
        <v>2782</v>
      </c>
      <c r="D262" s="20" t="s">
        <v>7</v>
      </c>
      <c r="E262" s="20" t="s">
        <v>2783</v>
      </c>
      <c r="F262" s="20" t="s">
        <v>2754</v>
      </c>
      <c r="G262" s="20" t="s">
        <v>227</v>
      </c>
      <c r="H262" s="20" t="s">
        <v>1047</v>
      </c>
      <c r="I262" s="26">
        <v>2500</v>
      </c>
      <c r="J262" s="26">
        <v>2700</v>
      </c>
      <c r="K262" s="26">
        <v>2862</v>
      </c>
      <c r="L262" s="26">
        <v>2862</v>
      </c>
      <c r="M262" s="20" t="s">
        <v>361</v>
      </c>
      <c r="N262" s="20" t="s">
        <v>230</v>
      </c>
      <c r="O262" s="21" t="s">
        <v>231</v>
      </c>
    </row>
    <row r="263" spans="1:15" ht="22.5" hidden="1">
      <c r="A263" s="19" t="s">
        <v>1184</v>
      </c>
      <c r="B263" s="20" t="s">
        <v>20</v>
      </c>
      <c r="C263" s="20" t="s">
        <v>2784</v>
      </c>
      <c r="D263" s="20" t="s">
        <v>7</v>
      </c>
      <c r="E263" s="20" t="s">
        <v>2785</v>
      </c>
      <c r="F263" s="20" t="s">
        <v>2754</v>
      </c>
      <c r="G263" s="20" t="s">
        <v>227</v>
      </c>
      <c r="H263" s="20" t="s">
        <v>1047</v>
      </c>
      <c r="I263" s="26">
        <v>2500</v>
      </c>
      <c r="J263" s="26">
        <v>2700</v>
      </c>
      <c r="K263" s="26">
        <v>2862</v>
      </c>
      <c r="L263" s="26">
        <v>2862</v>
      </c>
      <c r="M263" s="20" t="s">
        <v>361</v>
      </c>
      <c r="N263" s="20" t="s">
        <v>230</v>
      </c>
      <c r="O263" s="21" t="s">
        <v>231</v>
      </c>
    </row>
    <row r="264" spans="1:15" ht="22.5" hidden="1">
      <c r="A264" s="19" t="s">
        <v>1187</v>
      </c>
      <c r="B264" s="20" t="s">
        <v>20</v>
      </c>
      <c r="C264" s="20" t="s">
        <v>1045</v>
      </c>
      <c r="D264" s="20" t="s">
        <v>7</v>
      </c>
      <c r="E264" s="20" t="s">
        <v>1046</v>
      </c>
      <c r="F264" s="20" t="s">
        <v>2633</v>
      </c>
      <c r="G264" s="20" t="s">
        <v>227</v>
      </c>
      <c r="H264" s="20" t="s">
        <v>1047</v>
      </c>
      <c r="I264" s="26">
        <v>4714.87</v>
      </c>
      <c r="J264" s="26">
        <v>5092.0600000000004</v>
      </c>
      <c r="K264" s="26">
        <v>5397.58</v>
      </c>
      <c r="L264" s="26">
        <v>2862</v>
      </c>
      <c r="M264" s="20" t="s">
        <v>361</v>
      </c>
      <c r="N264" s="20" t="s">
        <v>230</v>
      </c>
      <c r="O264" s="21" t="s">
        <v>231</v>
      </c>
    </row>
    <row r="265" spans="1:15" ht="22.5" hidden="1">
      <c r="A265" s="19" t="s">
        <v>1192</v>
      </c>
      <c r="B265" s="20" t="s">
        <v>2491</v>
      </c>
      <c r="C265" s="20" t="s">
        <v>2492</v>
      </c>
      <c r="D265" s="20" t="s">
        <v>2493</v>
      </c>
      <c r="E265" s="20" t="s">
        <v>2494</v>
      </c>
      <c r="F265" s="20" t="s">
        <v>2477</v>
      </c>
      <c r="G265" s="20" t="s">
        <v>227</v>
      </c>
      <c r="H265" s="20" t="s">
        <v>1390</v>
      </c>
      <c r="I265" s="26">
        <v>2568.08</v>
      </c>
      <c r="J265" s="26">
        <v>2773.53</v>
      </c>
      <c r="K265" s="26">
        <v>2939.93</v>
      </c>
      <c r="L265" s="26">
        <v>2498.94</v>
      </c>
      <c r="M265" s="20" t="s">
        <v>416</v>
      </c>
      <c r="N265" s="20" t="s">
        <v>230</v>
      </c>
      <c r="O265" s="21" t="s">
        <v>231</v>
      </c>
    </row>
    <row r="266" spans="1:15" ht="22.5" hidden="1">
      <c r="A266" s="19" t="s">
        <v>1209</v>
      </c>
      <c r="B266" s="20" t="s">
        <v>92</v>
      </c>
      <c r="C266" s="20" t="s">
        <v>94</v>
      </c>
      <c r="D266" s="20" t="s">
        <v>1049</v>
      </c>
      <c r="E266" s="20" t="s">
        <v>95</v>
      </c>
      <c r="F266" s="20" t="s">
        <v>2477</v>
      </c>
      <c r="G266" s="20" t="s">
        <v>227</v>
      </c>
      <c r="H266" s="20" t="s">
        <v>1050</v>
      </c>
      <c r="I266" s="26">
        <v>1732.5</v>
      </c>
      <c r="J266" s="26">
        <v>1871.1</v>
      </c>
      <c r="K266" s="26">
        <v>1983.37</v>
      </c>
      <c r="L266" s="26">
        <v>1983.37</v>
      </c>
      <c r="M266" s="20" t="s">
        <v>91</v>
      </c>
      <c r="N266" s="20" t="s">
        <v>230</v>
      </c>
      <c r="O266" s="21" t="s">
        <v>231</v>
      </c>
    </row>
    <row r="267" spans="1:15" hidden="1">
      <c r="A267" s="19" t="s">
        <v>1203</v>
      </c>
      <c r="B267" s="20" t="s">
        <v>3144</v>
      </c>
      <c r="C267" s="20" t="s">
        <v>3145</v>
      </c>
      <c r="D267" s="20" t="s">
        <v>133</v>
      </c>
      <c r="E267" s="20" t="s">
        <v>3146</v>
      </c>
      <c r="F267" s="20" t="s">
        <v>3054</v>
      </c>
      <c r="G267" s="20" t="s">
        <v>227</v>
      </c>
      <c r="H267" s="20" t="s">
        <v>3147</v>
      </c>
      <c r="I267" s="26">
        <v>3620</v>
      </c>
      <c r="J267" s="26">
        <v>3909.6</v>
      </c>
      <c r="K267" s="26">
        <v>4144.18</v>
      </c>
      <c r="L267" s="26">
        <v>4144.18</v>
      </c>
      <c r="M267" s="20" t="s">
        <v>318</v>
      </c>
      <c r="N267" s="20" t="s">
        <v>230</v>
      </c>
      <c r="O267" s="21" t="s">
        <v>231</v>
      </c>
    </row>
    <row r="268" spans="1:15" hidden="1">
      <c r="A268" s="19" t="s">
        <v>1200</v>
      </c>
      <c r="B268" s="20" t="s">
        <v>3144</v>
      </c>
      <c r="C268" s="20" t="s">
        <v>3148</v>
      </c>
      <c r="D268" s="20" t="s">
        <v>133</v>
      </c>
      <c r="E268" s="20" t="s">
        <v>3149</v>
      </c>
      <c r="F268" s="20" t="s">
        <v>3054</v>
      </c>
      <c r="G268" s="20" t="s">
        <v>227</v>
      </c>
      <c r="H268" s="20" t="s">
        <v>3147</v>
      </c>
      <c r="I268" s="26">
        <v>18100</v>
      </c>
      <c r="J268" s="26">
        <v>19548</v>
      </c>
      <c r="K268" s="26">
        <v>20720.88</v>
      </c>
      <c r="L268" s="26">
        <v>20720.88</v>
      </c>
      <c r="M268" s="20" t="s">
        <v>318</v>
      </c>
      <c r="N268" s="20" t="s">
        <v>230</v>
      </c>
      <c r="O268" s="21" t="s">
        <v>231</v>
      </c>
    </row>
    <row r="269" spans="1:15" ht="33.75" hidden="1">
      <c r="A269" s="19" t="s">
        <v>1197</v>
      </c>
      <c r="B269" s="20" t="s">
        <v>1052</v>
      </c>
      <c r="C269" s="20" t="s">
        <v>1053</v>
      </c>
      <c r="D269" s="20" t="s">
        <v>61</v>
      </c>
      <c r="E269" s="20" t="s">
        <v>1054</v>
      </c>
      <c r="F269" s="20" t="s">
        <v>2536</v>
      </c>
      <c r="G269" s="20" t="s">
        <v>227</v>
      </c>
      <c r="H269" s="20" t="s">
        <v>1055</v>
      </c>
      <c r="I269" s="26">
        <v>25740</v>
      </c>
      <c r="J269" s="26">
        <v>27799.200000000001</v>
      </c>
      <c r="K269" s="26">
        <v>29467.15</v>
      </c>
      <c r="L269" s="26">
        <v>29467.15</v>
      </c>
      <c r="M269" s="20" t="s">
        <v>473</v>
      </c>
      <c r="N269" s="20" t="s">
        <v>230</v>
      </c>
      <c r="O269" s="21" t="s">
        <v>231</v>
      </c>
    </row>
    <row r="270" spans="1:15" hidden="1">
      <c r="A270" s="19" t="s">
        <v>1206</v>
      </c>
      <c r="B270" s="20" t="s">
        <v>1057</v>
      </c>
      <c r="C270" s="20" t="s">
        <v>1058</v>
      </c>
      <c r="D270" s="20" t="s">
        <v>41</v>
      </c>
      <c r="E270" s="20" t="s">
        <v>1059</v>
      </c>
      <c r="F270" s="20" t="s">
        <v>2536</v>
      </c>
      <c r="G270" s="20" t="s">
        <v>227</v>
      </c>
      <c r="H270" s="20" t="s">
        <v>1060</v>
      </c>
      <c r="I270" s="26">
        <v>74000</v>
      </c>
      <c r="J270" s="26">
        <v>79920</v>
      </c>
      <c r="K270" s="26">
        <v>82080</v>
      </c>
      <c r="L270" s="26">
        <v>82080</v>
      </c>
      <c r="M270" s="20" t="s">
        <v>473</v>
      </c>
      <c r="N270" s="20" t="s">
        <v>230</v>
      </c>
      <c r="O270" s="21" t="s">
        <v>231</v>
      </c>
    </row>
    <row r="271" spans="1:15" ht="22.5" hidden="1">
      <c r="A271" s="19" t="s">
        <v>1212</v>
      </c>
      <c r="B271" s="20" t="s">
        <v>1062</v>
      </c>
      <c r="C271" s="20" t="s">
        <v>1063</v>
      </c>
      <c r="D271" s="20" t="s">
        <v>1064</v>
      </c>
      <c r="E271" s="20" t="s">
        <v>1065</v>
      </c>
      <c r="F271" s="20" t="s">
        <v>929</v>
      </c>
      <c r="G271" s="20" t="s">
        <v>1066</v>
      </c>
      <c r="H271" s="20" t="s">
        <v>1067</v>
      </c>
      <c r="I271" s="26">
        <v>159215.67999999999</v>
      </c>
      <c r="J271" s="26">
        <v>171952.93</v>
      </c>
      <c r="K271" s="26">
        <v>174112.93</v>
      </c>
      <c r="L271" s="26">
        <v>174112.93</v>
      </c>
      <c r="M271" s="20" t="s">
        <v>1068</v>
      </c>
      <c r="N271" s="20" t="s">
        <v>230</v>
      </c>
      <c r="O271" s="21" t="s">
        <v>231</v>
      </c>
    </row>
    <row r="272" spans="1:15" ht="22.5" hidden="1">
      <c r="A272" s="19" t="s">
        <v>1222</v>
      </c>
      <c r="B272" s="20" t="s">
        <v>191</v>
      </c>
      <c r="C272" s="20" t="s">
        <v>1070</v>
      </c>
      <c r="D272" s="20" t="s">
        <v>2664</v>
      </c>
      <c r="E272" s="20" t="s">
        <v>1071</v>
      </c>
      <c r="F272" s="20" t="s">
        <v>2536</v>
      </c>
      <c r="G272" s="20" t="s">
        <v>316</v>
      </c>
      <c r="H272" s="20" t="s">
        <v>1072</v>
      </c>
      <c r="I272" s="26">
        <v>2700</v>
      </c>
      <c r="J272" s="26">
        <v>2916</v>
      </c>
      <c r="K272" s="26">
        <v>3090.96</v>
      </c>
      <c r="L272" s="26">
        <v>3090.96</v>
      </c>
      <c r="M272" s="20" t="s">
        <v>361</v>
      </c>
      <c r="N272" s="20" t="s">
        <v>230</v>
      </c>
      <c r="O272" s="21" t="s">
        <v>231</v>
      </c>
    </row>
    <row r="273" spans="1:15" ht="22.5" hidden="1">
      <c r="A273" s="19" t="s">
        <v>1218</v>
      </c>
      <c r="B273" s="20" t="s">
        <v>191</v>
      </c>
      <c r="C273" s="20" t="s">
        <v>1074</v>
      </c>
      <c r="D273" s="20" t="s">
        <v>2665</v>
      </c>
      <c r="E273" s="20" t="s">
        <v>1075</v>
      </c>
      <c r="F273" s="20" t="s">
        <v>2633</v>
      </c>
      <c r="G273" s="20" t="s">
        <v>316</v>
      </c>
      <c r="H273" s="20" t="s">
        <v>1072</v>
      </c>
      <c r="I273" s="26">
        <v>2700</v>
      </c>
      <c r="J273" s="26">
        <v>2916</v>
      </c>
      <c r="K273" s="26">
        <v>3090.96</v>
      </c>
      <c r="L273" s="26">
        <v>3090.96</v>
      </c>
      <c r="M273" s="20" t="s">
        <v>361</v>
      </c>
      <c r="N273" s="20" t="s">
        <v>230</v>
      </c>
      <c r="O273" s="21" t="s">
        <v>231</v>
      </c>
    </row>
    <row r="274" spans="1:15" ht="22.5" hidden="1">
      <c r="A274" s="19" t="s">
        <v>1215</v>
      </c>
      <c r="B274" s="20" t="s">
        <v>1079</v>
      </c>
      <c r="C274" s="20" t="s">
        <v>1080</v>
      </c>
      <c r="D274" s="20" t="s">
        <v>41</v>
      </c>
      <c r="E274" s="20" t="s">
        <v>1081</v>
      </c>
      <c r="F274" s="20" t="s">
        <v>3054</v>
      </c>
      <c r="G274" s="20" t="s">
        <v>811</v>
      </c>
      <c r="H274" s="20" t="s">
        <v>1082</v>
      </c>
      <c r="I274" s="26">
        <v>45239.040000000001</v>
      </c>
      <c r="J274" s="26">
        <v>48858.16</v>
      </c>
      <c r="K274" s="26">
        <v>51018.16</v>
      </c>
      <c r="L274" s="26">
        <v>51018.16</v>
      </c>
      <c r="M274" s="20" t="s">
        <v>846</v>
      </c>
      <c r="N274" s="20" t="s">
        <v>230</v>
      </c>
      <c r="O274" s="21" t="s">
        <v>231</v>
      </c>
    </row>
    <row r="275" spans="1:15" ht="33.75" hidden="1">
      <c r="A275" s="19" t="s">
        <v>1220</v>
      </c>
      <c r="B275" s="20" t="s">
        <v>2571</v>
      </c>
      <c r="C275" s="20" t="s">
        <v>2572</v>
      </c>
      <c r="D275" s="20" t="s">
        <v>162</v>
      </c>
      <c r="E275" s="20" t="s">
        <v>2573</v>
      </c>
      <c r="F275" s="20" t="s">
        <v>2536</v>
      </c>
      <c r="G275" s="20" t="s">
        <v>227</v>
      </c>
      <c r="H275" s="20" t="s">
        <v>2574</v>
      </c>
      <c r="I275" s="26">
        <v>13316.55</v>
      </c>
      <c r="J275" s="26">
        <v>14381.87</v>
      </c>
      <c r="K275" s="26">
        <v>15244.78</v>
      </c>
      <c r="L275" s="26">
        <v>15244.78</v>
      </c>
      <c r="M275" s="20" t="s">
        <v>465</v>
      </c>
      <c r="N275" s="20" t="s">
        <v>230</v>
      </c>
      <c r="O275" s="21" t="s">
        <v>231</v>
      </c>
    </row>
    <row r="276" spans="1:15" ht="33.75" hidden="1">
      <c r="A276" s="19" t="s">
        <v>1226</v>
      </c>
      <c r="B276" s="20" t="s">
        <v>2571</v>
      </c>
      <c r="C276" s="20" t="s">
        <v>2575</v>
      </c>
      <c r="D276" s="20" t="s">
        <v>2576</v>
      </c>
      <c r="E276" s="20" t="s">
        <v>2577</v>
      </c>
      <c r="F276" s="20" t="s">
        <v>2536</v>
      </c>
      <c r="G276" s="20" t="s">
        <v>227</v>
      </c>
      <c r="H276" s="20" t="s">
        <v>2574</v>
      </c>
      <c r="I276" s="26">
        <v>3329.14</v>
      </c>
      <c r="J276" s="26">
        <v>3595.47</v>
      </c>
      <c r="K276" s="26">
        <v>3811.2</v>
      </c>
      <c r="L276" s="26">
        <v>3811.2</v>
      </c>
      <c r="M276" s="20" t="s">
        <v>465</v>
      </c>
      <c r="N276" s="20" t="s">
        <v>230</v>
      </c>
      <c r="O276" s="21" t="s">
        <v>231</v>
      </c>
    </row>
    <row r="277" spans="1:15" ht="33.75" hidden="1">
      <c r="A277" s="19" t="s">
        <v>1224</v>
      </c>
      <c r="B277" s="20" t="s">
        <v>1084</v>
      </c>
      <c r="C277" s="20" t="s">
        <v>1085</v>
      </c>
      <c r="D277" s="20" t="s">
        <v>1086</v>
      </c>
      <c r="E277" s="20" t="s">
        <v>1087</v>
      </c>
      <c r="F277" s="20" t="s">
        <v>2633</v>
      </c>
      <c r="G277" s="20" t="s">
        <v>227</v>
      </c>
      <c r="H277" s="20" t="s">
        <v>1088</v>
      </c>
      <c r="I277" s="26">
        <v>717.4</v>
      </c>
      <c r="J277" s="26">
        <v>774.79</v>
      </c>
      <c r="K277" s="26">
        <v>821.28</v>
      </c>
      <c r="L277" s="26">
        <v>821.28</v>
      </c>
      <c r="M277" s="20" t="s">
        <v>1089</v>
      </c>
      <c r="N277" s="20" t="s">
        <v>230</v>
      </c>
      <c r="O277" s="21" t="s">
        <v>231</v>
      </c>
    </row>
    <row r="278" spans="1:15" ht="22.5" hidden="1">
      <c r="A278" s="19" t="s">
        <v>1225</v>
      </c>
      <c r="B278" s="20" t="s">
        <v>1091</v>
      </c>
      <c r="C278" s="20" t="s">
        <v>1092</v>
      </c>
      <c r="D278" s="20" t="s">
        <v>42</v>
      </c>
      <c r="E278" s="20" t="s">
        <v>1093</v>
      </c>
      <c r="F278" s="20" t="s">
        <v>2536</v>
      </c>
      <c r="G278" s="20" t="s">
        <v>227</v>
      </c>
      <c r="H278" s="20" t="s">
        <v>1094</v>
      </c>
      <c r="I278" s="26">
        <v>2567</v>
      </c>
      <c r="J278" s="26">
        <v>2772.36</v>
      </c>
      <c r="K278" s="26">
        <v>2938.7</v>
      </c>
      <c r="L278" s="26">
        <v>2938.7</v>
      </c>
      <c r="M278" s="20" t="s">
        <v>1095</v>
      </c>
      <c r="N278" s="20" t="s">
        <v>230</v>
      </c>
      <c r="O278" s="21" t="s">
        <v>231</v>
      </c>
    </row>
    <row r="279" spans="1:15" ht="22.5" hidden="1">
      <c r="A279" s="19" t="s">
        <v>1232</v>
      </c>
      <c r="B279" s="20" t="s">
        <v>65</v>
      </c>
      <c r="C279" s="20" t="s">
        <v>66</v>
      </c>
      <c r="D279" s="20" t="s">
        <v>1097</v>
      </c>
      <c r="E279" s="20" t="s">
        <v>1098</v>
      </c>
      <c r="F279" s="20" t="s">
        <v>2754</v>
      </c>
      <c r="G279" s="20" t="s">
        <v>490</v>
      </c>
      <c r="H279" s="20" t="s">
        <v>1099</v>
      </c>
      <c r="I279" s="26">
        <v>8379</v>
      </c>
      <c r="J279" s="26">
        <v>9049.32</v>
      </c>
      <c r="K279" s="26">
        <v>9592.2800000000007</v>
      </c>
      <c r="L279" s="26">
        <v>9547.6299999999992</v>
      </c>
      <c r="M279" s="20" t="s">
        <v>539</v>
      </c>
      <c r="N279" s="20" t="s">
        <v>230</v>
      </c>
      <c r="O279" s="21" t="s">
        <v>231</v>
      </c>
    </row>
    <row r="280" spans="1:15" ht="22.5" hidden="1">
      <c r="A280" s="19" t="s">
        <v>1227</v>
      </c>
      <c r="B280" s="20" t="s">
        <v>65</v>
      </c>
      <c r="C280" s="20" t="s">
        <v>66</v>
      </c>
      <c r="D280" s="20" t="s">
        <v>952</v>
      </c>
      <c r="E280" s="20" t="s">
        <v>67</v>
      </c>
      <c r="F280" s="20" t="s">
        <v>2867</v>
      </c>
      <c r="G280" s="20" t="s">
        <v>227</v>
      </c>
      <c r="H280" s="20" t="s">
        <v>1099</v>
      </c>
      <c r="I280" s="26">
        <v>8340</v>
      </c>
      <c r="J280" s="26">
        <v>9007.2000000000007</v>
      </c>
      <c r="K280" s="26">
        <v>9547.6299999999992</v>
      </c>
      <c r="L280" s="26">
        <v>9547.6299999999992</v>
      </c>
      <c r="M280" s="20" t="s">
        <v>68</v>
      </c>
      <c r="N280" s="20" t="s">
        <v>230</v>
      </c>
      <c r="O280" s="21" t="s">
        <v>231</v>
      </c>
    </row>
    <row r="281" spans="1:15" ht="33.75" hidden="1">
      <c r="A281" s="19" t="s">
        <v>1238</v>
      </c>
      <c r="B281" s="20" t="s">
        <v>144</v>
      </c>
      <c r="C281" s="20" t="s">
        <v>1104</v>
      </c>
      <c r="D281" s="20" t="s">
        <v>73</v>
      </c>
      <c r="E281" s="20" t="s">
        <v>1105</v>
      </c>
      <c r="F281" s="20" t="s">
        <v>3054</v>
      </c>
      <c r="G281" s="20" t="s">
        <v>227</v>
      </c>
      <c r="H281" s="20" t="s">
        <v>1102</v>
      </c>
      <c r="I281" s="26">
        <v>7676</v>
      </c>
      <c r="J281" s="26">
        <v>8290.08</v>
      </c>
      <c r="K281" s="26">
        <v>8787.48</v>
      </c>
      <c r="L281" s="26">
        <v>8787.48</v>
      </c>
      <c r="M281" s="20" t="s">
        <v>3150</v>
      </c>
      <c r="N281" s="20" t="s">
        <v>230</v>
      </c>
      <c r="O281" s="21" t="s">
        <v>231</v>
      </c>
    </row>
    <row r="282" spans="1:15" ht="33.75" hidden="1">
      <c r="A282" s="19" t="s">
        <v>1241</v>
      </c>
      <c r="B282" s="20" t="s">
        <v>144</v>
      </c>
      <c r="C282" s="20" t="s">
        <v>1109</v>
      </c>
      <c r="D282" s="20" t="s">
        <v>73</v>
      </c>
      <c r="E282" s="20" t="s">
        <v>1110</v>
      </c>
      <c r="F282" s="20" t="s">
        <v>3054</v>
      </c>
      <c r="G282" s="20" t="s">
        <v>227</v>
      </c>
      <c r="H282" s="20" t="s">
        <v>1102</v>
      </c>
      <c r="I282" s="26">
        <v>15352</v>
      </c>
      <c r="J282" s="26">
        <v>16580.16</v>
      </c>
      <c r="K282" s="26">
        <v>17574.97</v>
      </c>
      <c r="L282" s="26">
        <v>17574.96</v>
      </c>
      <c r="M282" s="20" t="s">
        <v>3150</v>
      </c>
      <c r="N282" s="20" t="s">
        <v>230</v>
      </c>
      <c r="O282" s="21" t="s">
        <v>231</v>
      </c>
    </row>
    <row r="283" spans="1:15" ht="33.75" hidden="1">
      <c r="A283" s="19" t="s">
        <v>1244</v>
      </c>
      <c r="B283" s="20" t="s">
        <v>144</v>
      </c>
      <c r="C283" s="20" t="s">
        <v>1112</v>
      </c>
      <c r="D283" s="20" t="s">
        <v>73</v>
      </c>
      <c r="E283" s="20" t="s">
        <v>1113</v>
      </c>
      <c r="F283" s="20" t="s">
        <v>3054</v>
      </c>
      <c r="G283" s="20" t="s">
        <v>227</v>
      </c>
      <c r="H283" s="20" t="s">
        <v>1102</v>
      </c>
      <c r="I283" s="26">
        <v>23028</v>
      </c>
      <c r="J283" s="26">
        <v>24870.240000000002</v>
      </c>
      <c r="K283" s="26">
        <v>26362.45</v>
      </c>
      <c r="L283" s="26">
        <v>26362.44</v>
      </c>
      <c r="M283" s="20" t="s">
        <v>3150</v>
      </c>
      <c r="N283" s="20" t="s">
        <v>230</v>
      </c>
      <c r="O283" s="21" t="s">
        <v>231</v>
      </c>
    </row>
    <row r="284" spans="1:15" ht="33.75" hidden="1">
      <c r="A284" s="19" t="s">
        <v>1250</v>
      </c>
      <c r="B284" s="20" t="s">
        <v>144</v>
      </c>
      <c r="C284" s="20" t="s">
        <v>1115</v>
      </c>
      <c r="D284" s="20" t="s">
        <v>73</v>
      </c>
      <c r="E284" s="20" t="s">
        <v>1116</v>
      </c>
      <c r="F284" s="20" t="s">
        <v>3054</v>
      </c>
      <c r="G284" s="20" t="s">
        <v>227</v>
      </c>
      <c r="H284" s="20" t="s">
        <v>1102</v>
      </c>
      <c r="I284" s="26">
        <v>30704</v>
      </c>
      <c r="J284" s="26">
        <v>33160.32</v>
      </c>
      <c r="K284" s="26">
        <v>35149.94</v>
      </c>
      <c r="L284" s="26">
        <v>35149.919999999998</v>
      </c>
      <c r="M284" s="20" t="s">
        <v>465</v>
      </c>
      <c r="N284" s="20" t="s">
        <v>230</v>
      </c>
      <c r="O284" s="21" t="s">
        <v>231</v>
      </c>
    </row>
    <row r="285" spans="1:15" ht="33.75" hidden="1">
      <c r="A285" s="19" t="s">
        <v>1258</v>
      </c>
      <c r="B285" s="20" t="s">
        <v>1118</v>
      </c>
      <c r="C285" s="20" t="s">
        <v>1119</v>
      </c>
      <c r="D285" s="20" t="s">
        <v>1120</v>
      </c>
      <c r="E285" s="20" t="s">
        <v>1121</v>
      </c>
      <c r="F285" s="20" t="s">
        <v>251</v>
      </c>
      <c r="G285" s="20" t="s">
        <v>316</v>
      </c>
      <c r="H285" s="20" t="s">
        <v>1122</v>
      </c>
      <c r="I285" s="26">
        <v>9689.18</v>
      </c>
      <c r="J285" s="26">
        <v>10464.31</v>
      </c>
      <c r="K285" s="26">
        <v>11092.17</v>
      </c>
      <c r="L285" s="26">
        <v>11092.17</v>
      </c>
      <c r="M285" s="20" t="s">
        <v>1123</v>
      </c>
      <c r="N285" s="20" t="s">
        <v>230</v>
      </c>
      <c r="O285" s="21" t="s">
        <v>231</v>
      </c>
    </row>
    <row r="286" spans="1:15" ht="33.75" hidden="1">
      <c r="A286" s="19" t="s">
        <v>1254</v>
      </c>
      <c r="B286" s="20" t="s">
        <v>1125</v>
      </c>
      <c r="C286" s="20" t="s">
        <v>1126</v>
      </c>
      <c r="D286" s="20" t="s">
        <v>1127</v>
      </c>
      <c r="E286" s="20" t="s">
        <v>1128</v>
      </c>
      <c r="F286" s="20" t="s">
        <v>2867</v>
      </c>
      <c r="G286" s="20" t="s">
        <v>316</v>
      </c>
      <c r="H286" s="20" t="s">
        <v>1129</v>
      </c>
      <c r="I286" s="26">
        <v>1321.25</v>
      </c>
      <c r="J286" s="26">
        <v>1426.95</v>
      </c>
      <c r="K286" s="26">
        <v>1512.57</v>
      </c>
      <c r="L286" s="26">
        <v>1512.57</v>
      </c>
      <c r="M286" s="20" t="s">
        <v>558</v>
      </c>
      <c r="N286" s="20" t="s">
        <v>230</v>
      </c>
      <c r="O286" s="21" t="s">
        <v>231</v>
      </c>
    </row>
    <row r="287" spans="1:15" ht="33.75" hidden="1">
      <c r="A287" s="19" t="s">
        <v>1265</v>
      </c>
      <c r="B287" s="20" t="s">
        <v>1125</v>
      </c>
      <c r="C287" s="20" t="s">
        <v>1131</v>
      </c>
      <c r="D287" s="20" t="s">
        <v>2666</v>
      </c>
      <c r="E287" s="20" t="s">
        <v>1132</v>
      </c>
      <c r="F287" s="20" t="s">
        <v>2633</v>
      </c>
      <c r="G287" s="20" t="s">
        <v>316</v>
      </c>
      <c r="H287" s="20" t="s">
        <v>1129</v>
      </c>
      <c r="I287" s="26">
        <v>1762.89</v>
      </c>
      <c r="J287" s="26">
        <v>1903.92</v>
      </c>
      <c r="K287" s="26">
        <v>2018.15</v>
      </c>
      <c r="L287" s="26">
        <v>2018.15</v>
      </c>
      <c r="M287" s="20" t="s">
        <v>558</v>
      </c>
      <c r="N287" s="20" t="s">
        <v>230</v>
      </c>
      <c r="O287" s="21" t="s">
        <v>231</v>
      </c>
    </row>
    <row r="288" spans="1:15" ht="45" hidden="1">
      <c r="A288" s="19" t="s">
        <v>1260</v>
      </c>
      <c r="B288" s="20" t="s">
        <v>1134</v>
      </c>
      <c r="C288" s="20" t="s">
        <v>1135</v>
      </c>
      <c r="D288" s="20" t="s">
        <v>438</v>
      </c>
      <c r="E288" s="20" t="s">
        <v>1136</v>
      </c>
      <c r="F288" s="20" t="s">
        <v>2867</v>
      </c>
      <c r="G288" s="20" t="s">
        <v>316</v>
      </c>
      <c r="H288" s="20" t="s">
        <v>1137</v>
      </c>
      <c r="I288" s="26">
        <v>5368.29</v>
      </c>
      <c r="J288" s="26">
        <v>5797.75</v>
      </c>
      <c r="K288" s="26">
        <v>6145.62</v>
      </c>
      <c r="L288" s="26">
        <v>6145.62</v>
      </c>
      <c r="M288" s="20" t="s">
        <v>852</v>
      </c>
      <c r="N288" s="20" t="s">
        <v>230</v>
      </c>
      <c r="O288" s="21" t="s">
        <v>231</v>
      </c>
    </row>
    <row r="289" spans="1:15" ht="33.75" hidden="1">
      <c r="A289" s="19" t="s">
        <v>1274</v>
      </c>
      <c r="B289" s="20" t="s">
        <v>1139</v>
      </c>
      <c r="C289" s="20" t="s">
        <v>1140</v>
      </c>
      <c r="D289" s="20" t="s">
        <v>61</v>
      </c>
      <c r="E289" s="20" t="s">
        <v>1141</v>
      </c>
      <c r="F289" s="20" t="s">
        <v>226</v>
      </c>
      <c r="G289" s="20" t="s">
        <v>1066</v>
      </c>
      <c r="H289" s="20" t="s">
        <v>1142</v>
      </c>
      <c r="I289" s="26">
        <v>678105</v>
      </c>
      <c r="J289" s="26">
        <v>732353.4</v>
      </c>
      <c r="K289" s="26">
        <v>734513.4</v>
      </c>
      <c r="L289" s="26">
        <v>734513.4</v>
      </c>
      <c r="M289" s="20" t="s">
        <v>1143</v>
      </c>
      <c r="N289" s="20" t="s">
        <v>230</v>
      </c>
      <c r="O289" s="21" t="s">
        <v>231</v>
      </c>
    </row>
    <row r="290" spans="1:15" ht="33.75" hidden="1">
      <c r="A290" s="19" t="s">
        <v>1268</v>
      </c>
      <c r="B290" s="20" t="s">
        <v>1139</v>
      </c>
      <c r="C290" s="20" t="s">
        <v>1140</v>
      </c>
      <c r="D290" s="20" t="s">
        <v>183</v>
      </c>
      <c r="E290" s="20" t="s">
        <v>1145</v>
      </c>
      <c r="F290" s="20" t="s">
        <v>226</v>
      </c>
      <c r="G290" s="20" t="s">
        <v>1066</v>
      </c>
      <c r="H290" s="20" t="s">
        <v>1142</v>
      </c>
      <c r="I290" s="26">
        <v>1356210</v>
      </c>
      <c r="J290" s="26">
        <v>1464706.8</v>
      </c>
      <c r="K290" s="26">
        <v>1466866.8</v>
      </c>
      <c r="L290" s="26">
        <v>1466866.8</v>
      </c>
      <c r="M290" s="20" t="s">
        <v>1143</v>
      </c>
      <c r="N290" s="20" t="s">
        <v>230</v>
      </c>
      <c r="O290" s="21" t="s">
        <v>231</v>
      </c>
    </row>
    <row r="291" spans="1:15" ht="33.75" hidden="1">
      <c r="A291" s="19" t="s">
        <v>1277</v>
      </c>
      <c r="B291" s="20" t="s">
        <v>1147</v>
      </c>
      <c r="C291" s="20" t="s">
        <v>1148</v>
      </c>
      <c r="D291" s="20" t="s">
        <v>659</v>
      </c>
      <c r="E291" s="20" t="s">
        <v>1149</v>
      </c>
      <c r="F291" s="20" t="s">
        <v>2926</v>
      </c>
      <c r="G291" s="20" t="s">
        <v>2787</v>
      </c>
      <c r="H291" s="20" t="s">
        <v>1150</v>
      </c>
      <c r="I291" s="26">
        <v>1325</v>
      </c>
      <c r="J291" s="26">
        <v>1431</v>
      </c>
      <c r="K291" s="26">
        <v>1516.86</v>
      </c>
      <c r="L291" s="26">
        <v>1516.86</v>
      </c>
      <c r="M291" s="20" t="s">
        <v>1151</v>
      </c>
      <c r="N291" s="20" t="s">
        <v>230</v>
      </c>
      <c r="O291" s="21" t="s">
        <v>231</v>
      </c>
    </row>
    <row r="292" spans="1:15" ht="33.75" hidden="1">
      <c r="A292" s="19" t="s">
        <v>1279</v>
      </c>
      <c r="B292" s="20" t="s">
        <v>1147</v>
      </c>
      <c r="C292" s="20" t="s">
        <v>1148</v>
      </c>
      <c r="D292" s="20" t="s">
        <v>1153</v>
      </c>
      <c r="E292" s="20" t="s">
        <v>1154</v>
      </c>
      <c r="F292" s="20" t="s">
        <v>2867</v>
      </c>
      <c r="G292" s="20" t="s">
        <v>2787</v>
      </c>
      <c r="H292" s="20" t="s">
        <v>1150</v>
      </c>
      <c r="I292" s="26">
        <v>2650</v>
      </c>
      <c r="J292" s="26">
        <v>2862</v>
      </c>
      <c r="K292" s="26">
        <v>3033.72</v>
      </c>
      <c r="L292" s="26">
        <v>3033.72</v>
      </c>
      <c r="M292" s="20" t="s">
        <v>1151</v>
      </c>
      <c r="N292" s="20" t="s">
        <v>230</v>
      </c>
      <c r="O292" s="21" t="s">
        <v>231</v>
      </c>
    </row>
    <row r="293" spans="1:15" ht="45" hidden="1">
      <c r="A293" s="19" t="s">
        <v>1280</v>
      </c>
      <c r="B293" s="20" t="s">
        <v>1147</v>
      </c>
      <c r="C293" s="20" t="s">
        <v>1156</v>
      </c>
      <c r="D293" s="20" t="s">
        <v>438</v>
      </c>
      <c r="E293" s="20" t="s">
        <v>1157</v>
      </c>
      <c r="F293" s="20" t="s">
        <v>2927</v>
      </c>
      <c r="G293" s="20" t="s">
        <v>316</v>
      </c>
      <c r="H293" s="20" t="s">
        <v>1158</v>
      </c>
      <c r="I293" s="26">
        <v>600</v>
      </c>
      <c r="J293" s="26">
        <v>648</v>
      </c>
      <c r="K293" s="26">
        <v>686.88</v>
      </c>
      <c r="L293" s="26">
        <v>595.29999999999995</v>
      </c>
      <c r="M293" s="20" t="s">
        <v>1151</v>
      </c>
      <c r="N293" s="20" t="s">
        <v>230</v>
      </c>
      <c r="O293" s="21" t="s">
        <v>231</v>
      </c>
    </row>
    <row r="294" spans="1:15" ht="45" hidden="1">
      <c r="A294" s="19" t="s">
        <v>1288</v>
      </c>
      <c r="B294" s="20" t="s">
        <v>1147</v>
      </c>
      <c r="C294" s="20" t="s">
        <v>1156</v>
      </c>
      <c r="D294" s="20" t="s">
        <v>365</v>
      </c>
      <c r="E294" s="20" t="s">
        <v>1160</v>
      </c>
      <c r="F294" s="20" t="s">
        <v>2927</v>
      </c>
      <c r="G294" s="20" t="s">
        <v>316</v>
      </c>
      <c r="H294" s="20" t="s">
        <v>1158</v>
      </c>
      <c r="I294" s="26">
        <v>1200</v>
      </c>
      <c r="J294" s="26">
        <v>1296</v>
      </c>
      <c r="K294" s="26">
        <v>1373.76</v>
      </c>
      <c r="L294" s="26">
        <v>1190.5999999999999</v>
      </c>
      <c r="M294" s="20" t="s">
        <v>1151</v>
      </c>
      <c r="N294" s="20" t="s">
        <v>230</v>
      </c>
      <c r="O294" s="21" t="s">
        <v>231</v>
      </c>
    </row>
    <row r="295" spans="1:15" ht="45" hidden="1">
      <c r="A295" s="19" t="s">
        <v>1286</v>
      </c>
      <c r="B295" s="20" t="s">
        <v>1147</v>
      </c>
      <c r="C295" s="20" t="s">
        <v>1156</v>
      </c>
      <c r="D295" s="20" t="s">
        <v>1162</v>
      </c>
      <c r="E295" s="20" t="s">
        <v>1163</v>
      </c>
      <c r="F295" s="20" t="s">
        <v>2927</v>
      </c>
      <c r="G295" s="20" t="s">
        <v>316</v>
      </c>
      <c r="H295" s="20" t="s">
        <v>1158</v>
      </c>
      <c r="I295" s="26">
        <v>300</v>
      </c>
      <c r="J295" s="26">
        <v>324</v>
      </c>
      <c r="K295" s="26">
        <v>343.44</v>
      </c>
      <c r="L295" s="26">
        <v>297.64999999999998</v>
      </c>
      <c r="M295" s="20" t="s">
        <v>1151</v>
      </c>
      <c r="N295" s="20" t="s">
        <v>230</v>
      </c>
      <c r="O295" s="21" t="s">
        <v>231</v>
      </c>
    </row>
    <row r="296" spans="1:15" ht="45" hidden="1">
      <c r="A296" s="19" t="s">
        <v>1292</v>
      </c>
      <c r="B296" s="20" t="s">
        <v>1147</v>
      </c>
      <c r="C296" s="20" t="s">
        <v>1156</v>
      </c>
      <c r="D296" s="20" t="s">
        <v>1165</v>
      </c>
      <c r="E296" s="20" t="s">
        <v>1166</v>
      </c>
      <c r="F296" s="20" t="s">
        <v>2928</v>
      </c>
      <c r="G296" s="20" t="s">
        <v>316</v>
      </c>
      <c r="H296" s="20" t="s">
        <v>1158</v>
      </c>
      <c r="I296" s="26">
        <v>3000</v>
      </c>
      <c r="J296" s="26">
        <v>3240</v>
      </c>
      <c r="K296" s="26">
        <v>3434.4</v>
      </c>
      <c r="L296" s="26">
        <v>2976.5</v>
      </c>
      <c r="M296" s="20" t="s">
        <v>1167</v>
      </c>
      <c r="N296" s="20" t="s">
        <v>230</v>
      </c>
      <c r="O296" s="21" t="s">
        <v>231</v>
      </c>
    </row>
    <row r="297" spans="1:15" ht="45" hidden="1">
      <c r="A297" s="19" t="s">
        <v>1304</v>
      </c>
      <c r="B297" s="20" t="s">
        <v>192</v>
      </c>
      <c r="C297" s="20" t="s">
        <v>1172</v>
      </c>
      <c r="D297" s="20" t="s">
        <v>162</v>
      </c>
      <c r="E297" s="20" t="s">
        <v>1173</v>
      </c>
      <c r="F297" s="20" t="s">
        <v>1174</v>
      </c>
      <c r="G297" s="20" t="s">
        <v>1175</v>
      </c>
      <c r="H297" s="20" t="s">
        <v>1158</v>
      </c>
      <c r="I297" s="26">
        <v>520</v>
      </c>
      <c r="J297" s="26">
        <v>561.6</v>
      </c>
      <c r="K297" s="26">
        <v>595.29999999999995</v>
      </c>
      <c r="L297" s="26">
        <v>595.29999999999995</v>
      </c>
      <c r="M297" s="20" t="s">
        <v>1176</v>
      </c>
      <c r="N297" s="20" t="s">
        <v>230</v>
      </c>
      <c r="O297" s="21" t="s">
        <v>231</v>
      </c>
    </row>
    <row r="298" spans="1:15" ht="45" hidden="1">
      <c r="A298" s="19" t="s">
        <v>1301</v>
      </c>
      <c r="B298" s="20" t="s">
        <v>192</v>
      </c>
      <c r="C298" s="20" t="s">
        <v>1172</v>
      </c>
      <c r="D298" s="20" t="s">
        <v>726</v>
      </c>
      <c r="E298" s="20" t="s">
        <v>1178</v>
      </c>
      <c r="F298" s="20" t="s">
        <v>1174</v>
      </c>
      <c r="G298" s="20" t="s">
        <v>1175</v>
      </c>
      <c r="H298" s="20" t="s">
        <v>1158</v>
      </c>
      <c r="I298" s="26">
        <v>1040</v>
      </c>
      <c r="J298" s="26">
        <v>1123.2</v>
      </c>
      <c r="K298" s="26">
        <v>1190.5899999999999</v>
      </c>
      <c r="L298" s="26">
        <v>1190.5899999999999</v>
      </c>
      <c r="M298" s="20" t="s">
        <v>1176</v>
      </c>
      <c r="N298" s="20" t="s">
        <v>230</v>
      </c>
      <c r="O298" s="21" t="s">
        <v>231</v>
      </c>
    </row>
    <row r="299" spans="1:15" ht="45" hidden="1">
      <c r="A299" s="19" t="s">
        <v>1295</v>
      </c>
      <c r="B299" s="20" t="s">
        <v>192</v>
      </c>
      <c r="C299" s="20" t="s">
        <v>1172</v>
      </c>
      <c r="D299" s="20" t="s">
        <v>1180</v>
      </c>
      <c r="E299" s="20" t="s">
        <v>1181</v>
      </c>
      <c r="F299" s="20" t="s">
        <v>1174</v>
      </c>
      <c r="G299" s="20" t="s">
        <v>1175</v>
      </c>
      <c r="H299" s="20" t="s">
        <v>1158</v>
      </c>
      <c r="I299" s="26">
        <v>2080</v>
      </c>
      <c r="J299" s="26">
        <v>2246.4</v>
      </c>
      <c r="K299" s="26">
        <v>2381.1799999999998</v>
      </c>
      <c r="L299" s="26">
        <v>2381.1799999999998</v>
      </c>
      <c r="M299" s="20" t="s">
        <v>1176</v>
      </c>
      <c r="N299" s="20" t="s">
        <v>230</v>
      </c>
      <c r="O299" s="21" t="s">
        <v>231</v>
      </c>
    </row>
    <row r="300" spans="1:15" ht="45" hidden="1">
      <c r="A300" s="19" t="s">
        <v>1289</v>
      </c>
      <c r="B300" s="20" t="s">
        <v>192</v>
      </c>
      <c r="C300" s="20" t="s">
        <v>1172</v>
      </c>
      <c r="D300" s="20" t="s">
        <v>613</v>
      </c>
      <c r="E300" s="20" t="s">
        <v>1183</v>
      </c>
      <c r="F300" s="20" t="s">
        <v>1174</v>
      </c>
      <c r="G300" s="20" t="s">
        <v>1175</v>
      </c>
      <c r="H300" s="20" t="s">
        <v>1158</v>
      </c>
      <c r="I300" s="26">
        <v>260</v>
      </c>
      <c r="J300" s="26">
        <v>280.8</v>
      </c>
      <c r="K300" s="26">
        <v>297.64999999999998</v>
      </c>
      <c r="L300" s="26">
        <v>297.64999999999998</v>
      </c>
      <c r="M300" s="20" t="s">
        <v>1176</v>
      </c>
      <c r="N300" s="20" t="s">
        <v>230</v>
      </c>
      <c r="O300" s="21" t="s">
        <v>231</v>
      </c>
    </row>
    <row r="301" spans="1:15" ht="45" hidden="1">
      <c r="A301" s="19" t="s">
        <v>1317</v>
      </c>
      <c r="B301" s="20" t="s">
        <v>192</v>
      </c>
      <c r="C301" s="20" t="s">
        <v>1185</v>
      </c>
      <c r="D301" s="20" t="s">
        <v>659</v>
      </c>
      <c r="E301" s="20" t="s">
        <v>1186</v>
      </c>
      <c r="F301" s="20" t="s">
        <v>2929</v>
      </c>
      <c r="G301" s="20" t="s">
        <v>804</v>
      </c>
      <c r="H301" s="20" t="s">
        <v>1158</v>
      </c>
      <c r="I301" s="26">
        <v>3000</v>
      </c>
      <c r="J301" s="26">
        <v>3240</v>
      </c>
      <c r="K301" s="26">
        <v>3434.4</v>
      </c>
      <c r="L301" s="26">
        <v>2976.5</v>
      </c>
      <c r="M301" s="20" t="s">
        <v>2930</v>
      </c>
      <c r="N301" s="20" t="s">
        <v>230</v>
      </c>
      <c r="O301" s="21" t="s">
        <v>231</v>
      </c>
    </row>
    <row r="302" spans="1:15" ht="45" hidden="1">
      <c r="A302" s="19" t="s">
        <v>1312</v>
      </c>
      <c r="B302" s="20" t="s">
        <v>192</v>
      </c>
      <c r="C302" s="20" t="s">
        <v>1185</v>
      </c>
      <c r="D302" s="20" t="s">
        <v>1153</v>
      </c>
      <c r="E302" s="20" t="s">
        <v>1188</v>
      </c>
      <c r="F302" s="20" t="s">
        <v>2929</v>
      </c>
      <c r="G302" s="20" t="s">
        <v>804</v>
      </c>
      <c r="H302" s="20" t="s">
        <v>1158</v>
      </c>
      <c r="I302" s="26">
        <v>6000</v>
      </c>
      <c r="J302" s="26">
        <v>6480</v>
      </c>
      <c r="K302" s="26">
        <v>6868.8</v>
      </c>
      <c r="L302" s="26">
        <v>5953</v>
      </c>
      <c r="M302" s="20" t="s">
        <v>2930</v>
      </c>
      <c r="N302" s="20" t="s">
        <v>230</v>
      </c>
      <c r="O302" s="21" t="s">
        <v>231</v>
      </c>
    </row>
    <row r="303" spans="1:15" ht="45" hidden="1">
      <c r="A303" s="19" t="s">
        <v>1320</v>
      </c>
      <c r="B303" s="20" t="s">
        <v>192</v>
      </c>
      <c r="C303" s="20" t="s">
        <v>1185</v>
      </c>
      <c r="D303" s="20" t="s">
        <v>1190</v>
      </c>
      <c r="E303" s="20" t="s">
        <v>1191</v>
      </c>
      <c r="F303" s="20" t="s">
        <v>2929</v>
      </c>
      <c r="G303" s="20" t="s">
        <v>804</v>
      </c>
      <c r="H303" s="20" t="s">
        <v>1158</v>
      </c>
      <c r="I303" s="26">
        <v>750</v>
      </c>
      <c r="J303" s="26">
        <v>810</v>
      </c>
      <c r="K303" s="26">
        <v>858.6</v>
      </c>
      <c r="L303" s="26">
        <v>744.13</v>
      </c>
      <c r="M303" s="20" t="s">
        <v>2930</v>
      </c>
      <c r="N303" s="20" t="s">
        <v>230</v>
      </c>
      <c r="O303" s="21" t="s">
        <v>231</v>
      </c>
    </row>
    <row r="304" spans="1:15" ht="45" hidden="1">
      <c r="A304" s="19" t="s">
        <v>1309</v>
      </c>
      <c r="B304" s="20" t="s">
        <v>192</v>
      </c>
      <c r="C304" s="20" t="s">
        <v>1185</v>
      </c>
      <c r="D304" s="20" t="s">
        <v>1193</v>
      </c>
      <c r="E304" s="20" t="s">
        <v>1194</v>
      </c>
      <c r="F304" s="20" t="s">
        <v>2929</v>
      </c>
      <c r="G304" s="20" t="s">
        <v>804</v>
      </c>
      <c r="H304" s="20" t="s">
        <v>1158</v>
      </c>
      <c r="I304" s="26">
        <v>9000</v>
      </c>
      <c r="J304" s="26">
        <v>9720</v>
      </c>
      <c r="K304" s="26">
        <v>10303.200000000001</v>
      </c>
      <c r="L304" s="26">
        <v>8929.5</v>
      </c>
      <c r="M304" s="20" t="s">
        <v>2930</v>
      </c>
      <c r="N304" s="20" t="s">
        <v>230</v>
      </c>
      <c r="O304" s="21" t="s">
        <v>231</v>
      </c>
    </row>
    <row r="305" spans="1:15" ht="45" hidden="1">
      <c r="A305" s="19" t="s">
        <v>1319</v>
      </c>
      <c r="B305" s="20" t="s">
        <v>192</v>
      </c>
      <c r="C305" s="20" t="s">
        <v>1185</v>
      </c>
      <c r="D305" s="20" t="s">
        <v>1165</v>
      </c>
      <c r="E305" s="20" t="s">
        <v>1196</v>
      </c>
      <c r="F305" s="20" t="s">
        <v>2929</v>
      </c>
      <c r="G305" s="20" t="s">
        <v>804</v>
      </c>
      <c r="H305" s="20" t="s">
        <v>1158</v>
      </c>
      <c r="I305" s="26">
        <v>1500</v>
      </c>
      <c r="J305" s="26">
        <v>1620</v>
      </c>
      <c r="K305" s="26">
        <v>1717.2</v>
      </c>
      <c r="L305" s="26">
        <v>1488.25</v>
      </c>
      <c r="M305" s="20" t="s">
        <v>2930</v>
      </c>
      <c r="N305" s="20" t="s">
        <v>230</v>
      </c>
      <c r="O305" s="21" t="s">
        <v>231</v>
      </c>
    </row>
    <row r="306" spans="1:15" ht="33.75" hidden="1">
      <c r="A306" s="19" t="s">
        <v>1333</v>
      </c>
      <c r="B306" s="20" t="s">
        <v>192</v>
      </c>
      <c r="C306" s="20" t="s">
        <v>1198</v>
      </c>
      <c r="D306" s="20" t="s">
        <v>162</v>
      </c>
      <c r="E306" s="20" t="s">
        <v>1199</v>
      </c>
      <c r="F306" s="20" t="s">
        <v>2786</v>
      </c>
      <c r="G306" s="20" t="s">
        <v>2787</v>
      </c>
      <c r="H306" s="20" t="s">
        <v>1150</v>
      </c>
      <c r="I306" s="26">
        <v>300</v>
      </c>
      <c r="J306" s="26">
        <v>324</v>
      </c>
      <c r="K306" s="26">
        <v>343.44</v>
      </c>
      <c r="L306" s="26">
        <v>303.37</v>
      </c>
      <c r="M306" s="20" t="s">
        <v>1151</v>
      </c>
      <c r="N306" s="20" t="s">
        <v>230</v>
      </c>
      <c r="O306" s="21" t="s">
        <v>231</v>
      </c>
    </row>
    <row r="307" spans="1:15" ht="33.75" hidden="1">
      <c r="A307" s="19" t="s">
        <v>1341</v>
      </c>
      <c r="B307" s="20" t="s">
        <v>192</v>
      </c>
      <c r="C307" s="20" t="s">
        <v>1198</v>
      </c>
      <c r="D307" s="20" t="s">
        <v>1201</v>
      </c>
      <c r="E307" s="20" t="s">
        <v>1202</v>
      </c>
      <c r="F307" s="20" t="s">
        <v>2786</v>
      </c>
      <c r="G307" s="20" t="s">
        <v>2787</v>
      </c>
      <c r="H307" s="20" t="s">
        <v>1150</v>
      </c>
      <c r="I307" s="26">
        <v>3000</v>
      </c>
      <c r="J307" s="26">
        <v>3240</v>
      </c>
      <c r="K307" s="26">
        <v>3434.4</v>
      </c>
      <c r="L307" s="26">
        <v>3033.72</v>
      </c>
      <c r="M307" s="20" t="s">
        <v>1151</v>
      </c>
      <c r="N307" s="20" t="s">
        <v>230</v>
      </c>
      <c r="O307" s="21" t="s">
        <v>231</v>
      </c>
    </row>
    <row r="308" spans="1:15" ht="33.75" hidden="1">
      <c r="A308" s="19" t="s">
        <v>1347</v>
      </c>
      <c r="B308" s="20" t="s">
        <v>192</v>
      </c>
      <c r="C308" s="20" t="s">
        <v>1198</v>
      </c>
      <c r="D308" s="20" t="s">
        <v>1204</v>
      </c>
      <c r="E308" s="20" t="s">
        <v>1205</v>
      </c>
      <c r="F308" s="20" t="s">
        <v>2786</v>
      </c>
      <c r="G308" s="20" t="s">
        <v>2787</v>
      </c>
      <c r="H308" s="20" t="s">
        <v>1150</v>
      </c>
      <c r="I308" s="26">
        <v>6000</v>
      </c>
      <c r="J308" s="26">
        <v>6480</v>
      </c>
      <c r="K308" s="26">
        <v>6868.8</v>
      </c>
      <c r="L308" s="26">
        <v>6067.44</v>
      </c>
      <c r="M308" s="20" t="s">
        <v>1151</v>
      </c>
      <c r="N308" s="20" t="s">
        <v>230</v>
      </c>
      <c r="O308" s="21" t="s">
        <v>231</v>
      </c>
    </row>
    <row r="309" spans="1:15" ht="33.75" hidden="1">
      <c r="A309" s="19" t="s">
        <v>1327</v>
      </c>
      <c r="B309" s="20" t="s">
        <v>192</v>
      </c>
      <c r="C309" s="20" t="s">
        <v>1198</v>
      </c>
      <c r="D309" s="20" t="s">
        <v>1207</v>
      </c>
      <c r="E309" s="20" t="s">
        <v>1208</v>
      </c>
      <c r="F309" s="20" t="s">
        <v>2786</v>
      </c>
      <c r="G309" s="20" t="s">
        <v>2787</v>
      </c>
      <c r="H309" s="20" t="s">
        <v>1150</v>
      </c>
      <c r="I309" s="26">
        <v>750</v>
      </c>
      <c r="J309" s="26">
        <v>810</v>
      </c>
      <c r="K309" s="26">
        <v>858.6</v>
      </c>
      <c r="L309" s="26">
        <v>758.43</v>
      </c>
      <c r="M309" s="20" t="s">
        <v>1151</v>
      </c>
      <c r="N309" s="20" t="s">
        <v>230</v>
      </c>
      <c r="O309" s="21" t="s">
        <v>231</v>
      </c>
    </row>
    <row r="310" spans="1:15" ht="33.75" hidden="1">
      <c r="A310" s="19" t="s">
        <v>1338</v>
      </c>
      <c r="B310" s="20" t="s">
        <v>192</v>
      </c>
      <c r="C310" s="20" t="s">
        <v>1198</v>
      </c>
      <c r="D310" s="20" t="s">
        <v>1210</v>
      </c>
      <c r="E310" s="20" t="s">
        <v>1211</v>
      </c>
      <c r="F310" s="20" t="s">
        <v>2786</v>
      </c>
      <c r="G310" s="20" t="s">
        <v>2787</v>
      </c>
      <c r="H310" s="20" t="s">
        <v>1150</v>
      </c>
      <c r="I310" s="26">
        <v>9000</v>
      </c>
      <c r="J310" s="26">
        <v>9720</v>
      </c>
      <c r="K310" s="26">
        <v>10303.200000000001</v>
      </c>
      <c r="L310" s="26">
        <v>9101.16</v>
      </c>
      <c r="M310" s="20" t="s">
        <v>1151</v>
      </c>
      <c r="N310" s="20" t="s">
        <v>230</v>
      </c>
      <c r="O310" s="21" t="s">
        <v>231</v>
      </c>
    </row>
    <row r="311" spans="1:15" ht="33.75" hidden="1">
      <c r="A311" s="19" t="s">
        <v>1321</v>
      </c>
      <c r="B311" s="20" t="s">
        <v>192</v>
      </c>
      <c r="C311" s="20" t="s">
        <v>1198</v>
      </c>
      <c r="D311" s="20" t="s">
        <v>1213</v>
      </c>
      <c r="E311" s="20" t="s">
        <v>1214</v>
      </c>
      <c r="F311" s="20" t="s">
        <v>2786</v>
      </c>
      <c r="G311" s="20" t="s">
        <v>2787</v>
      </c>
      <c r="H311" s="20" t="s">
        <v>1150</v>
      </c>
      <c r="I311" s="26">
        <v>1500</v>
      </c>
      <c r="J311" s="26">
        <v>1620</v>
      </c>
      <c r="K311" s="26">
        <v>1717.2</v>
      </c>
      <c r="L311" s="26">
        <v>1516.86</v>
      </c>
      <c r="M311" s="20" t="s">
        <v>1151</v>
      </c>
      <c r="N311" s="20" t="s">
        <v>230</v>
      </c>
      <c r="O311" s="21" t="s">
        <v>231</v>
      </c>
    </row>
    <row r="312" spans="1:15" ht="33.75" hidden="1">
      <c r="A312" s="19" t="s">
        <v>1348</v>
      </c>
      <c r="B312" s="20" t="s">
        <v>1216</v>
      </c>
      <c r="C312" s="20" t="s">
        <v>1169</v>
      </c>
      <c r="D312" s="20" t="s">
        <v>2788</v>
      </c>
      <c r="E312" s="20" t="s">
        <v>1217</v>
      </c>
      <c r="F312" s="20" t="s">
        <v>2789</v>
      </c>
      <c r="G312" s="20" t="s">
        <v>2787</v>
      </c>
      <c r="H312" s="20" t="s">
        <v>1150</v>
      </c>
      <c r="I312" s="26">
        <v>3000</v>
      </c>
      <c r="J312" s="26">
        <v>3240</v>
      </c>
      <c r="K312" s="26">
        <v>3434.4</v>
      </c>
      <c r="L312" s="26">
        <v>3033.72</v>
      </c>
      <c r="M312" s="20" t="s">
        <v>1151</v>
      </c>
      <c r="N312" s="20" t="s">
        <v>230</v>
      </c>
      <c r="O312" s="21" t="s">
        <v>231</v>
      </c>
    </row>
    <row r="313" spans="1:15" ht="33.75" hidden="1">
      <c r="A313" s="19" t="s">
        <v>1351</v>
      </c>
      <c r="B313" s="20" t="s">
        <v>1216</v>
      </c>
      <c r="C313" s="20" t="s">
        <v>1169</v>
      </c>
      <c r="D313" s="20" t="s">
        <v>2790</v>
      </c>
      <c r="E313" s="20" t="s">
        <v>1219</v>
      </c>
      <c r="F313" s="20" t="s">
        <v>2789</v>
      </c>
      <c r="G313" s="20" t="s">
        <v>2787</v>
      </c>
      <c r="H313" s="20" t="s">
        <v>1150</v>
      </c>
      <c r="I313" s="26">
        <v>6000</v>
      </c>
      <c r="J313" s="26">
        <v>6480</v>
      </c>
      <c r="K313" s="26">
        <v>6868.8</v>
      </c>
      <c r="L313" s="26">
        <v>6067.44</v>
      </c>
      <c r="M313" s="20" t="s">
        <v>1151</v>
      </c>
      <c r="N313" s="20" t="s">
        <v>230</v>
      </c>
      <c r="O313" s="21" t="s">
        <v>231</v>
      </c>
    </row>
    <row r="314" spans="1:15" ht="33.75" hidden="1">
      <c r="A314" s="19" t="s">
        <v>1352</v>
      </c>
      <c r="B314" s="20" t="s">
        <v>1216</v>
      </c>
      <c r="C314" s="20" t="s">
        <v>1169</v>
      </c>
      <c r="D314" s="20" t="s">
        <v>2791</v>
      </c>
      <c r="E314" s="20" t="s">
        <v>1221</v>
      </c>
      <c r="F314" s="20" t="s">
        <v>2789</v>
      </c>
      <c r="G314" s="20" t="s">
        <v>2787</v>
      </c>
      <c r="H314" s="20" t="s">
        <v>1150</v>
      </c>
      <c r="I314" s="26">
        <v>750</v>
      </c>
      <c r="J314" s="26">
        <v>810</v>
      </c>
      <c r="K314" s="26">
        <v>858.6</v>
      </c>
      <c r="L314" s="26">
        <v>758.43</v>
      </c>
      <c r="M314" s="20" t="s">
        <v>1151</v>
      </c>
      <c r="N314" s="20" t="s">
        <v>230</v>
      </c>
      <c r="O314" s="21" t="s">
        <v>231</v>
      </c>
    </row>
    <row r="315" spans="1:15" ht="33.75" hidden="1">
      <c r="A315" s="19" t="s">
        <v>1353</v>
      </c>
      <c r="B315" s="20" t="s">
        <v>1216</v>
      </c>
      <c r="C315" s="20" t="s">
        <v>1169</v>
      </c>
      <c r="D315" s="20" t="s">
        <v>2792</v>
      </c>
      <c r="E315" s="20" t="s">
        <v>1170</v>
      </c>
      <c r="F315" s="20" t="s">
        <v>2793</v>
      </c>
      <c r="G315" s="20" t="s">
        <v>804</v>
      </c>
      <c r="H315" s="20" t="s">
        <v>1150</v>
      </c>
      <c r="I315" s="26">
        <v>12000</v>
      </c>
      <c r="J315" s="26">
        <v>12960</v>
      </c>
      <c r="K315" s="26">
        <v>13737.6</v>
      </c>
      <c r="L315" s="26">
        <v>12134.88</v>
      </c>
      <c r="M315" s="20" t="s">
        <v>1167</v>
      </c>
      <c r="N315" s="20" t="s">
        <v>230</v>
      </c>
      <c r="O315" s="21" t="s">
        <v>231</v>
      </c>
    </row>
    <row r="316" spans="1:15" ht="33.75" hidden="1">
      <c r="A316" s="19" t="s">
        <v>1350</v>
      </c>
      <c r="B316" s="20" t="s">
        <v>1216</v>
      </c>
      <c r="C316" s="20" t="s">
        <v>1169</v>
      </c>
      <c r="D316" s="20" t="s">
        <v>2794</v>
      </c>
      <c r="E316" s="20" t="s">
        <v>1223</v>
      </c>
      <c r="F316" s="20" t="s">
        <v>2789</v>
      </c>
      <c r="G316" s="20" t="s">
        <v>2787</v>
      </c>
      <c r="H316" s="20" t="s">
        <v>1150</v>
      </c>
      <c r="I316" s="26">
        <v>1500</v>
      </c>
      <c r="J316" s="26">
        <v>1620</v>
      </c>
      <c r="K316" s="26">
        <v>1717.2</v>
      </c>
      <c r="L316" s="26">
        <v>1516.86</v>
      </c>
      <c r="M316" s="20" t="s">
        <v>1151</v>
      </c>
      <c r="N316" s="20" t="s">
        <v>230</v>
      </c>
      <c r="O316" s="21" t="s">
        <v>231</v>
      </c>
    </row>
    <row r="317" spans="1:15" ht="45" hidden="1">
      <c r="A317" s="19" t="s">
        <v>1369</v>
      </c>
      <c r="B317" s="20" t="s">
        <v>2931</v>
      </c>
      <c r="C317" s="20" t="s">
        <v>2932</v>
      </c>
      <c r="D317" s="20" t="s">
        <v>162</v>
      </c>
      <c r="E317" s="20" t="s">
        <v>2933</v>
      </c>
      <c r="F317" s="20" t="s">
        <v>2867</v>
      </c>
      <c r="G317" s="20" t="s">
        <v>316</v>
      </c>
      <c r="H317" s="20" t="s">
        <v>1158</v>
      </c>
      <c r="I317" s="26">
        <v>520</v>
      </c>
      <c r="J317" s="26">
        <v>561.6</v>
      </c>
      <c r="K317" s="26">
        <v>595.29999999999995</v>
      </c>
      <c r="L317" s="26">
        <v>595.29999999999995</v>
      </c>
      <c r="M317" s="20" t="s">
        <v>2422</v>
      </c>
      <c r="N317" s="20" t="s">
        <v>230</v>
      </c>
      <c r="O317" s="21" t="s">
        <v>231</v>
      </c>
    </row>
    <row r="318" spans="1:15" ht="45" hidden="1">
      <c r="A318" s="19" t="s">
        <v>1365</v>
      </c>
      <c r="B318" s="20" t="s">
        <v>2931</v>
      </c>
      <c r="C318" s="20" t="s">
        <v>2932</v>
      </c>
      <c r="D318" s="20" t="s">
        <v>726</v>
      </c>
      <c r="E318" s="20" t="s">
        <v>2934</v>
      </c>
      <c r="F318" s="20" t="s">
        <v>2867</v>
      </c>
      <c r="G318" s="20" t="s">
        <v>316</v>
      </c>
      <c r="H318" s="20" t="s">
        <v>1158</v>
      </c>
      <c r="I318" s="26">
        <v>1040</v>
      </c>
      <c r="J318" s="26">
        <v>1123.2</v>
      </c>
      <c r="K318" s="26">
        <v>1190.5899999999999</v>
      </c>
      <c r="L318" s="26">
        <v>1190.5899999999999</v>
      </c>
      <c r="M318" s="20" t="s">
        <v>3151</v>
      </c>
      <c r="N318" s="20" t="s">
        <v>230</v>
      </c>
      <c r="O318" s="21" t="s">
        <v>231</v>
      </c>
    </row>
    <row r="319" spans="1:15" ht="45" hidden="1">
      <c r="A319" s="19" t="s">
        <v>1359</v>
      </c>
      <c r="B319" s="20" t="s">
        <v>2931</v>
      </c>
      <c r="C319" s="20" t="s">
        <v>2932</v>
      </c>
      <c r="D319" s="20" t="s">
        <v>1213</v>
      </c>
      <c r="E319" s="20" t="s">
        <v>3152</v>
      </c>
      <c r="F319" s="20" t="s">
        <v>3054</v>
      </c>
      <c r="G319" s="20" t="s">
        <v>316</v>
      </c>
      <c r="H319" s="20" t="s">
        <v>1158</v>
      </c>
      <c r="I319" s="26">
        <v>2600</v>
      </c>
      <c r="J319" s="26">
        <v>2808</v>
      </c>
      <c r="K319" s="26">
        <v>2976.48</v>
      </c>
      <c r="L319" s="26">
        <v>2976.48</v>
      </c>
      <c r="M319" s="20" t="s">
        <v>3151</v>
      </c>
      <c r="N319" s="20" t="s">
        <v>230</v>
      </c>
      <c r="O319" s="21" t="s">
        <v>231</v>
      </c>
    </row>
    <row r="320" spans="1:15" ht="33.75" hidden="1">
      <c r="A320" s="19" t="s">
        <v>1372</v>
      </c>
      <c r="B320" s="20" t="s">
        <v>1228</v>
      </c>
      <c r="C320" s="20" t="s">
        <v>1229</v>
      </c>
      <c r="D320" s="20" t="s">
        <v>1049</v>
      </c>
      <c r="E320" s="20" t="s">
        <v>1230</v>
      </c>
      <c r="F320" s="20" t="s">
        <v>3054</v>
      </c>
      <c r="G320" s="20" t="s">
        <v>227</v>
      </c>
      <c r="H320" s="20" t="s">
        <v>1231</v>
      </c>
      <c r="I320" s="26">
        <v>9999</v>
      </c>
      <c r="J320" s="26">
        <v>10798.92</v>
      </c>
      <c r="K320" s="26">
        <v>11446.86</v>
      </c>
      <c r="L320" s="26">
        <v>11446.86</v>
      </c>
      <c r="M320" s="20" t="s">
        <v>375</v>
      </c>
      <c r="N320" s="20" t="s">
        <v>230</v>
      </c>
      <c r="O320" s="21" t="s">
        <v>231</v>
      </c>
    </row>
    <row r="321" spans="1:15" ht="33.75" hidden="1">
      <c r="A321" s="19" t="s">
        <v>1377</v>
      </c>
      <c r="B321" s="20" t="s">
        <v>1233</v>
      </c>
      <c r="C321" s="20" t="s">
        <v>1234</v>
      </c>
      <c r="D321" s="20" t="s">
        <v>61</v>
      </c>
      <c r="E321" s="20" t="s">
        <v>1235</v>
      </c>
      <c r="F321" s="20" t="s">
        <v>2935</v>
      </c>
      <c r="G321" s="20" t="s">
        <v>2442</v>
      </c>
      <c r="H321" s="20" t="s">
        <v>1236</v>
      </c>
      <c r="I321" s="26">
        <v>870</v>
      </c>
      <c r="J321" s="26">
        <v>939.6</v>
      </c>
      <c r="K321" s="26">
        <v>995.98</v>
      </c>
      <c r="L321" s="26">
        <v>595.29999999999995</v>
      </c>
      <c r="M321" s="20" t="s">
        <v>1237</v>
      </c>
      <c r="N321" s="20" t="s">
        <v>230</v>
      </c>
      <c r="O321" s="21" t="s">
        <v>231</v>
      </c>
    </row>
    <row r="322" spans="1:15" ht="33.75" hidden="1">
      <c r="A322" s="19" t="s">
        <v>1382</v>
      </c>
      <c r="B322" s="20" t="s">
        <v>1233</v>
      </c>
      <c r="C322" s="20" t="s">
        <v>1239</v>
      </c>
      <c r="D322" s="20" t="s">
        <v>61</v>
      </c>
      <c r="E322" s="20" t="s">
        <v>1240</v>
      </c>
      <c r="F322" s="20" t="s">
        <v>3153</v>
      </c>
      <c r="G322" s="20" t="s">
        <v>3154</v>
      </c>
      <c r="H322" s="20" t="s">
        <v>1236</v>
      </c>
      <c r="I322" s="26">
        <v>520</v>
      </c>
      <c r="J322" s="26">
        <v>561.6</v>
      </c>
      <c r="K322" s="26">
        <v>595.29999999999995</v>
      </c>
      <c r="L322" s="26">
        <v>595.29999999999995</v>
      </c>
      <c r="M322" s="20" t="s">
        <v>1237</v>
      </c>
      <c r="N322" s="20" t="s">
        <v>230</v>
      </c>
      <c r="O322" s="21" t="s">
        <v>231</v>
      </c>
    </row>
    <row r="323" spans="1:15" s="9" customFormat="1" ht="33.75">
      <c r="A323" s="78" t="s">
        <v>1385</v>
      </c>
      <c r="B323" s="79" t="s">
        <v>1233</v>
      </c>
      <c r="C323" s="79" t="s">
        <v>3155</v>
      </c>
      <c r="D323" s="79" t="s">
        <v>3156</v>
      </c>
      <c r="E323" s="79" t="s">
        <v>3157</v>
      </c>
      <c r="F323" s="79" t="s">
        <v>3054</v>
      </c>
      <c r="G323" s="79" t="s">
        <v>227</v>
      </c>
      <c r="H323" s="79" t="s">
        <v>1236</v>
      </c>
      <c r="I323" s="80">
        <v>1424</v>
      </c>
      <c r="J323" s="80">
        <v>1537.92</v>
      </c>
      <c r="K323" s="80">
        <v>1630.2</v>
      </c>
      <c r="L323" s="80">
        <v>1428.72</v>
      </c>
      <c r="M323" s="79" t="s">
        <v>1237</v>
      </c>
      <c r="N323" s="79" t="s">
        <v>230</v>
      </c>
      <c r="O323" s="81" t="s">
        <v>231</v>
      </c>
    </row>
    <row r="324" spans="1:15" ht="33.75" hidden="1">
      <c r="A324" s="19" t="s">
        <v>1391</v>
      </c>
      <c r="B324" s="20" t="s">
        <v>1233</v>
      </c>
      <c r="C324" s="20" t="s">
        <v>1242</v>
      </c>
      <c r="D324" s="20" t="s">
        <v>61</v>
      </c>
      <c r="E324" s="20" t="s">
        <v>1243</v>
      </c>
      <c r="F324" s="20" t="s">
        <v>2795</v>
      </c>
      <c r="G324" s="20" t="s">
        <v>2442</v>
      </c>
      <c r="H324" s="20" t="s">
        <v>1236</v>
      </c>
      <c r="I324" s="26">
        <v>750</v>
      </c>
      <c r="J324" s="26">
        <v>810</v>
      </c>
      <c r="K324" s="26">
        <v>858.6</v>
      </c>
      <c r="L324" s="26">
        <v>595.29999999999995</v>
      </c>
      <c r="M324" s="20" t="s">
        <v>1237</v>
      </c>
      <c r="N324" s="20" t="s">
        <v>230</v>
      </c>
      <c r="O324" s="21" t="s">
        <v>231</v>
      </c>
    </row>
    <row r="325" spans="1:15" ht="33.75" hidden="1">
      <c r="A325" s="19" t="s">
        <v>1397</v>
      </c>
      <c r="B325" s="20" t="s">
        <v>1245</v>
      </c>
      <c r="C325" s="20" t="s">
        <v>1246</v>
      </c>
      <c r="D325" s="20" t="s">
        <v>1247</v>
      </c>
      <c r="E325" s="20" t="s">
        <v>1248</v>
      </c>
      <c r="F325" s="20" t="s">
        <v>2633</v>
      </c>
      <c r="G325" s="20" t="s">
        <v>2563</v>
      </c>
      <c r="H325" s="20" t="s">
        <v>1249</v>
      </c>
      <c r="I325" s="26">
        <v>39392.1</v>
      </c>
      <c r="J325" s="26">
        <v>42543.47</v>
      </c>
      <c r="K325" s="26">
        <v>44703.47</v>
      </c>
      <c r="L325" s="26">
        <v>44703.47</v>
      </c>
      <c r="M325" s="20" t="s">
        <v>552</v>
      </c>
      <c r="N325" s="20" t="s">
        <v>230</v>
      </c>
      <c r="O325" s="21" t="s">
        <v>231</v>
      </c>
    </row>
    <row r="326" spans="1:15" ht="33.75" hidden="1">
      <c r="A326" s="19" t="s">
        <v>1403</v>
      </c>
      <c r="B326" s="20" t="s">
        <v>193</v>
      </c>
      <c r="C326" s="20" t="s">
        <v>1255</v>
      </c>
      <c r="D326" s="20" t="s">
        <v>16</v>
      </c>
      <c r="E326" s="20" t="s">
        <v>1256</v>
      </c>
      <c r="F326" s="20" t="s">
        <v>2536</v>
      </c>
      <c r="G326" s="20" t="s">
        <v>316</v>
      </c>
      <c r="H326" s="20" t="s">
        <v>1257</v>
      </c>
      <c r="I326" s="26">
        <v>2711.74</v>
      </c>
      <c r="J326" s="26">
        <v>2928.68</v>
      </c>
      <c r="K326" s="26">
        <v>3104.4</v>
      </c>
      <c r="L326" s="26">
        <v>3104.4</v>
      </c>
      <c r="M326" s="20" t="s">
        <v>361</v>
      </c>
      <c r="N326" s="20" t="s">
        <v>230</v>
      </c>
      <c r="O326" s="21" t="s">
        <v>231</v>
      </c>
    </row>
    <row r="327" spans="1:15" ht="33.75" hidden="1">
      <c r="A327" s="19" t="s">
        <v>1408</v>
      </c>
      <c r="B327" s="20" t="s">
        <v>193</v>
      </c>
      <c r="C327" s="20" t="s">
        <v>1255</v>
      </c>
      <c r="D327" s="20" t="s">
        <v>15</v>
      </c>
      <c r="E327" s="20" t="s">
        <v>1259</v>
      </c>
      <c r="F327" s="20" t="s">
        <v>2536</v>
      </c>
      <c r="G327" s="20" t="s">
        <v>316</v>
      </c>
      <c r="H327" s="20" t="s">
        <v>1257</v>
      </c>
      <c r="I327" s="26">
        <v>2711.74</v>
      </c>
      <c r="J327" s="26">
        <v>2928.68</v>
      </c>
      <c r="K327" s="26">
        <v>3104.4</v>
      </c>
      <c r="L327" s="26">
        <v>3104.4</v>
      </c>
      <c r="M327" s="20" t="s">
        <v>361</v>
      </c>
      <c r="N327" s="20" t="s">
        <v>230</v>
      </c>
      <c r="O327" s="21" t="s">
        <v>231</v>
      </c>
    </row>
    <row r="328" spans="1:15" ht="33.75" hidden="1">
      <c r="A328" s="19" t="s">
        <v>1411</v>
      </c>
      <c r="B328" s="20" t="s">
        <v>193</v>
      </c>
      <c r="C328" s="20" t="s">
        <v>1261</v>
      </c>
      <c r="D328" s="20" t="s">
        <v>1262</v>
      </c>
      <c r="E328" s="20" t="s">
        <v>1263</v>
      </c>
      <c r="F328" s="20" t="s">
        <v>2536</v>
      </c>
      <c r="G328" s="20" t="s">
        <v>316</v>
      </c>
      <c r="H328" s="20" t="s">
        <v>1264</v>
      </c>
      <c r="I328" s="26">
        <v>2780</v>
      </c>
      <c r="J328" s="26">
        <v>3002.4</v>
      </c>
      <c r="K328" s="26">
        <v>3182.54</v>
      </c>
      <c r="L328" s="26">
        <v>3182.54</v>
      </c>
      <c r="M328" s="20" t="s">
        <v>361</v>
      </c>
      <c r="N328" s="20" t="s">
        <v>230</v>
      </c>
      <c r="O328" s="21" t="s">
        <v>231</v>
      </c>
    </row>
    <row r="329" spans="1:15" ht="33.75" hidden="1">
      <c r="A329" s="19" t="s">
        <v>1414</v>
      </c>
      <c r="B329" s="20" t="s">
        <v>193</v>
      </c>
      <c r="C329" s="20" t="s">
        <v>1261</v>
      </c>
      <c r="D329" s="20" t="s">
        <v>1266</v>
      </c>
      <c r="E329" s="20" t="s">
        <v>1267</v>
      </c>
      <c r="F329" s="20" t="s">
        <v>2536</v>
      </c>
      <c r="G329" s="20" t="s">
        <v>316</v>
      </c>
      <c r="H329" s="20" t="s">
        <v>1264</v>
      </c>
      <c r="I329" s="26">
        <v>2780</v>
      </c>
      <c r="J329" s="26">
        <v>3002.4</v>
      </c>
      <c r="K329" s="26">
        <v>3182.54</v>
      </c>
      <c r="L329" s="26">
        <v>3182.54</v>
      </c>
      <c r="M329" s="20" t="s">
        <v>361</v>
      </c>
      <c r="N329" s="20" t="s">
        <v>230</v>
      </c>
      <c r="O329" s="21" t="s">
        <v>231</v>
      </c>
    </row>
    <row r="330" spans="1:15" ht="45" hidden="1">
      <c r="A330" s="19" t="s">
        <v>1415</v>
      </c>
      <c r="B330" s="20" t="s">
        <v>2667</v>
      </c>
      <c r="C330" s="20" t="s">
        <v>1251</v>
      </c>
      <c r="D330" s="20" t="s">
        <v>17</v>
      </c>
      <c r="E330" s="20" t="s">
        <v>1252</v>
      </c>
      <c r="F330" s="20" t="s">
        <v>2633</v>
      </c>
      <c r="G330" s="20" t="s">
        <v>227</v>
      </c>
      <c r="H330" s="20" t="s">
        <v>1253</v>
      </c>
      <c r="I330" s="26">
        <v>2105</v>
      </c>
      <c r="J330" s="26">
        <v>2273.4</v>
      </c>
      <c r="K330" s="26">
        <v>2409.8000000000002</v>
      </c>
      <c r="L330" s="26">
        <v>2409.8000000000002</v>
      </c>
      <c r="M330" s="20" t="s">
        <v>361</v>
      </c>
      <c r="N330" s="20" t="s">
        <v>230</v>
      </c>
      <c r="O330" s="21" t="s">
        <v>231</v>
      </c>
    </row>
    <row r="331" spans="1:15" ht="56.25" hidden="1">
      <c r="A331" s="19" t="s">
        <v>1417</v>
      </c>
      <c r="B331" s="20" t="s">
        <v>1269</v>
      </c>
      <c r="C331" s="20" t="s">
        <v>1270</v>
      </c>
      <c r="D331" s="20" t="s">
        <v>438</v>
      </c>
      <c r="E331" s="20" t="s">
        <v>1271</v>
      </c>
      <c r="F331" s="20" t="s">
        <v>3158</v>
      </c>
      <c r="G331" s="20" t="s">
        <v>227</v>
      </c>
      <c r="H331" s="20" t="s">
        <v>1272</v>
      </c>
      <c r="I331" s="26">
        <v>11983.11</v>
      </c>
      <c r="J331" s="26">
        <v>12941.76</v>
      </c>
      <c r="K331" s="26">
        <v>13718.27</v>
      </c>
      <c r="L331" s="26">
        <v>13718.27</v>
      </c>
      <c r="M331" s="20" t="s">
        <v>1273</v>
      </c>
      <c r="N331" s="20" t="s">
        <v>230</v>
      </c>
      <c r="O331" s="21" t="s">
        <v>231</v>
      </c>
    </row>
    <row r="332" spans="1:15" ht="56.25" hidden="1">
      <c r="A332" s="19" t="s">
        <v>1416</v>
      </c>
      <c r="B332" s="20" t="s">
        <v>1269</v>
      </c>
      <c r="C332" s="20" t="s">
        <v>1270</v>
      </c>
      <c r="D332" s="20" t="s">
        <v>1275</v>
      </c>
      <c r="E332" s="20" t="s">
        <v>1276</v>
      </c>
      <c r="F332" s="20" t="s">
        <v>3158</v>
      </c>
      <c r="G332" s="20" t="s">
        <v>227</v>
      </c>
      <c r="H332" s="20" t="s">
        <v>1272</v>
      </c>
      <c r="I332" s="26">
        <v>47932.43</v>
      </c>
      <c r="J332" s="26">
        <v>51767.02</v>
      </c>
      <c r="K332" s="26">
        <v>53927.02</v>
      </c>
      <c r="L332" s="26">
        <v>53927.02</v>
      </c>
      <c r="M332" s="20" t="s">
        <v>1273</v>
      </c>
      <c r="N332" s="20" t="s">
        <v>230</v>
      </c>
      <c r="O332" s="21" t="s">
        <v>231</v>
      </c>
    </row>
    <row r="333" spans="1:15" ht="33.75" hidden="1">
      <c r="A333" s="19" t="s">
        <v>1418</v>
      </c>
      <c r="B333" s="20" t="s">
        <v>115</v>
      </c>
      <c r="C333" s="20" t="s">
        <v>116</v>
      </c>
      <c r="D333" s="20" t="s">
        <v>2936</v>
      </c>
      <c r="E333" s="20" t="s">
        <v>117</v>
      </c>
      <c r="F333" s="20" t="s">
        <v>2867</v>
      </c>
      <c r="G333" s="20" t="s">
        <v>227</v>
      </c>
      <c r="H333" s="20" t="s">
        <v>1278</v>
      </c>
      <c r="I333" s="26">
        <v>9814.0499999999993</v>
      </c>
      <c r="J333" s="26">
        <v>10599.17</v>
      </c>
      <c r="K333" s="26">
        <v>11235.12</v>
      </c>
      <c r="L333" s="26">
        <v>11235.12</v>
      </c>
      <c r="M333" s="20" t="s">
        <v>105</v>
      </c>
      <c r="N333" s="20" t="s">
        <v>230</v>
      </c>
      <c r="O333" s="21" t="s">
        <v>231</v>
      </c>
    </row>
    <row r="334" spans="1:15" ht="33.75" hidden="1">
      <c r="A334" s="19" t="s">
        <v>1419</v>
      </c>
      <c r="B334" s="20" t="s">
        <v>115</v>
      </c>
      <c r="C334" s="20" t="s">
        <v>116</v>
      </c>
      <c r="D334" s="20" t="s">
        <v>204</v>
      </c>
      <c r="E334" s="20" t="s">
        <v>118</v>
      </c>
      <c r="F334" s="20" t="s">
        <v>2867</v>
      </c>
      <c r="G334" s="20" t="s">
        <v>227</v>
      </c>
      <c r="H334" s="20" t="s">
        <v>1278</v>
      </c>
      <c r="I334" s="26">
        <v>1962.81</v>
      </c>
      <c r="J334" s="26">
        <v>2119.83</v>
      </c>
      <c r="K334" s="26">
        <v>2247.0300000000002</v>
      </c>
      <c r="L334" s="26">
        <v>2247.0300000000002</v>
      </c>
      <c r="M334" s="20" t="s">
        <v>105</v>
      </c>
      <c r="N334" s="20" t="s">
        <v>230</v>
      </c>
      <c r="O334" s="21" t="s">
        <v>231</v>
      </c>
    </row>
    <row r="335" spans="1:15" ht="22.5" hidden="1">
      <c r="A335" s="19" t="s">
        <v>1429</v>
      </c>
      <c r="B335" s="20" t="s">
        <v>1281</v>
      </c>
      <c r="C335" s="20" t="s">
        <v>1282</v>
      </c>
      <c r="D335" s="20" t="s">
        <v>7</v>
      </c>
      <c r="E335" s="20" t="s">
        <v>1283</v>
      </c>
      <c r="F335" s="20" t="s">
        <v>2754</v>
      </c>
      <c r="G335" s="20" t="s">
        <v>227</v>
      </c>
      <c r="H335" s="20" t="s">
        <v>1284</v>
      </c>
      <c r="I335" s="26">
        <v>18821.96</v>
      </c>
      <c r="J335" s="26">
        <v>20327.72</v>
      </c>
      <c r="K335" s="26">
        <v>21547.38</v>
      </c>
      <c r="L335" s="26">
        <v>18494.78</v>
      </c>
      <c r="M335" s="20" t="s">
        <v>1285</v>
      </c>
      <c r="N335" s="20" t="s">
        <v>230</v>
      </c>
      <c r="O335" s="21" t="s">
        <v>231</v>
      </c>
    </row>
    <row r="336" spans="1:15" ht="22.5" hidden="1">
      <c r="A336" s="19" t="s">
        <v>1436</v>
      </c>
      <c r="B336" s="20" t="s">
        <v>1281</v>
      </c>
      <c r="C336" s="20" t="s">
        <v>1282</v>
      </c>
      <c r="D336" s="20" t="s">
        <v>5</v>
      </c>
      <c r="E336" s="20" t="s">
        <v>1287</v>
      </c>
      <c r="F336" s="20" t="s">
        <v>2867</v>
      </c>
      <c r="G336" s="20" t="s">
        <v>316</v>
      </c>
      <c r="H336" s="20" t="s">
        <v>1284</v>
      </c>
      <c r="I336" s="26">
        <v>40812</v>
      </c>
      <c r="J336" s="26">
        <v>44076.959999999999</v>
      </c>
      <c r="K336" s="26">
        <v>46236.959999999999</v>
      </c>
      <c r="L336" s="26">
        <v>46236.959999999999</v>
      </c>
      <c r="M336" s="20" t="s">
        <v>1285</v>
      </c>
      <c r="N336" s="20" t="s">
        <v>230</v>
      </c>
      <c r="O336" s="21" t="s">
        <v>231</v>
      </c>
    </row>
    <row r="337" spans="1:15" ht="22.5" hidden="1">
      <c r="A337" s="19" t="s">
        <v>1420</v>
      </c>
      <c r="B337" s="20" t="s">
        <v>1281</v>
      </c>
      <c r="C337" s="20" t="s">
        <v>2796</v>
      </c>
      <c r="D337" s="20" t="s">
        <v>7</v>
      </c>
      <c r="E337" s="20" t="s">
        <v>2797</v>
      </c>
      <c r="F337" s="20" t="s">
        <v>2754</v>
      </c>
      <c r="G337" s="20" t="s">
        <v>227</v>
      </c>
      <c r="H337" s="20" t="s">
        <v>1284</v>
      </c>
      <c r="I337" s="26">
        <v>18821.96</v>
      </c>
      <c r="J337" s="26">
        <v>20327.72</v>
      </c>
      <c r="K337" s="26">
        <v>21547.38</v>
      </c>
      <c r="L337" s="26">
        <v>18494.78</v>
      </c>
      <c r="M337" s="20" t="s">
        <v>1285</v>
      </c>
      <c r="N337" s="20" t="s">
        <v>230</v>
      </c>
      <c r="O337" s="21" t="s">
        <v>231</v>
      </c>
    </row>
    <row r="338" spans="1:15" ht="22.5" hidden="1">
      <c r="A338" s="19" t="s">
        <v>1421</v>
      </c>
      <c r="B338" s="20" t="s">
        <v>1281</v>
      </c>
      <c r="C338" s="20" t="s">
        <v>1293</v>
      </c>
      <c r="D338" s="20" t="s">
        <v>7</v>
      </c>
      <c r="E338" s="20" t="s">
        <v>2798</v>
      </c>
      <c r="F338" s="20" t="s">
        <v>2754</v>
      </c>
      <c r="G338" s="20" t="s">
        <v>227</v>
      </c>
      <c r="H338" s="20" t="s">
        <v>1284</v>
      </c>
      <c r="I338" s="26">
        <v>18821.96</v>
      </c>
      <c r="J338" s="26">
        <v>20327.72</v>
      </c>
      <c r="K338" s="26">
        <v>21547.38</v>
      </c>
      <c r="L338" s="26">
        <v>18494.78</v>
      </c>
      <c r="M338" s="20" t="s">
        <v>1285</v>
      </c>
      <c r="N338" s="20" t="s">
        <v>230</v>
      </c>
      <c r="O338" s="21" t="s">
        <v>231</v>
      </c>
    </row>
    <row r="339" spans="1:15" hidden="1">
      <c r="A339" s="19" t="s">
        <v>1438</v>
      </c>
      <c r="B339" s="20" t="s">
        <v>1281</v>
      </c>
      <c r="C339" s="20" t="s">
        <v>1290</v>
      </c>
      <c r="D339" s="20" t="s">
        <v>7</v>
      </c>
      <c r="E339" s="20" t="s">
        <v>1291</v>
      </c>
      <c r="F339" s="20" t="s">
        <v>2754</v>
      </c>
      <c r="G339" s="20" t="s">
        <v>227</v>
      </c>
      <c r="H339" s="20" t="s">
        <v>1284</v>
      </c>
      <c r="I339" s="26">
        <v>18821.96</v>
      </c>
      <c r="J339" s="26">
        <v>20327.72</v>
      </c>
      <c r="K339" s="26">
        <v>21547.38</v>
      </c>
      <c r="L339" s="26">
        <v>18494.78</v>
      </c>
      <c r="M339" s="20" t="s">
        <v>1285</v>
      </c>
      <c r="N339" s="20" t="s">
        <v>230</v>
      </c>
      <c r="O339" s="21" t="s">
        <v>231</v>
      </c>
    </row>
    <row r="340" spans="1:15" ht="22.5" hidden="1">
      <c r="A340" s="19" t="s">
        <v>1426</v>
      </c>
      <c r="B340" s="20" t="s">
        <v>1281</v>
      </c>
      <c r="C340" s="20" t="s">
        <v>1293</v>
      </c>
      <c r="D340" s="20" t="s">
        <v>5</v>
      </c>
      <c r="E340" s="20" t="s">
        <v>1294</v>
      </c>
      <c r="F340" s="20" t="s">
        <v>2867</v>
      </c>
      <c r="G340" s="20" t="s">
        <v>316</v>
      </c>
      <c r="H340" s="20" t="s">
        <v>1284</v>
      </c>
      <c r="I340" s="26">
        <v>40812</v>
      </c>
      <c r="J340" s="26">
        <v>44076.959999999999</v>
      </c>
      <c r="K340" s="26">
        <v>46236.959999999999</v>
      </c>
      <c r="L340" s="26">
        <v>46236.959999999999</v>
      </c>
      <c r="M340" s="20" t="s">
        <v>1285</v>
      </c>
      <c r="N340" s="20" t="s">
        <v>230</v>
      </c>
      <c r="O340" s="21" t="s">
        <v>231</v>
      </c>
    </row>
    <row r="341" spans="1:15" ht="22.5" hidden="1">
      <c r="A341" s="19" t="s">
        <v>1439</v>
      </c>
      <c r="B341" s="20" t="s">
        <v>1296</v>
      </c>
      <c r="C341" s="20" t="s">
        <v>1297</v>
      </c>
      <c r="D341" s="20" t="s">
        <v>1298</v>
      </c>
      <c r="E341" s="20" t="s">
        <v>1299</v>
      </c>
      <c r="F341" s="20" t="s">
        <v>2429</v>
      </c>
      <c r="G341" s="20" t="s">
        <v>227</v>
      </c>
      <c r="H341" s="20" t="s">
        <v>1300</v>
      </c>
      <c r="I341" s="26">
        <v>44918</v>
      </c>
      <c r="J341" s="26">
        <v>48511.44</v>
      </c>
      <c r="K341" s="26">
        <v>50671.44</v>
      </c>
      <c r="L341" s="26">
        <v>50671.44</v>
      </c>
      <c r="M341" s="20" t="s">
        <v>1285</v>
      </c>
      <c r="N341" s="20" t="s">
        <v>230</v>
      </c>
      <c r="O341" s="21" t="s">
        <v>231</v>
      </c>
    </row>
    <row r="342" spans="1:15" ht="22.5" hidden="1">
      <c r="A342" s="19" t="s">
        <v>1446</v>
      </c>
      <c r="B342" s="20" t="s">
        <v>1296</v>
      </c>
      <c r="C342" s="20" t="s">
        <v>1302</v>
      </c>
      <c r="D342" s="20" t="s">
        <v>1298</v>
      </c>
      <c r="E342" s="20" t="s">
        <v>1303</v>
      </c>
      <c r="F342" s="20" t="s">
        <v>2429</v>
      </c>
      <c r="G342" s="20" t="s">
        <v>227</v>
      </c>
      <c r="H342" s="20" t="s">
        <v>1300</v>
      </c>
      <c r="I342" s="26">
        <v>44918</v>
      </c>
      <c r="J342" s="26">
        <v>48511.44</v>
      </c>
      <c r="K342" s="26">
        <v>50671.44</v>
      </c>
      <c r="L342" s="26">
        <v>50671.44</v>
      </c>
      <c r="M342" s="20" t="s">
        <v>1285</v>
      </c>
      <c r="N342" s="20" t="s">
        <v>230</v>
      </c>
      <c r="O342" s="21" t="s">
        <v>231</v>
      </c>
    </row>
    <row r="343" spans="1:15" ht="22.5" hidden="1">
      <c r="A343" s="19" t="s">
        <v>1451</v>
      </c>
      <c r="B343" s="20" t="s">
        <v>1305</v>
      </c>
      <c r="C343" s="20" t="s">
        <v>1306</v>
      </c>
      <c r="D343" s="20" t="s">
        <v>7</v>
      </c>
      <c r="E343" s="20" t="s">
        <v>1307</v>
      </c>
      <c r="F343" s="20" t="s">
        <v>2429</v>
      </c>
      <c r="G343" s="20" t="s">
        <v>227</v>
      </c>
      <c r="H343" s="20" t="s">
        <v>1308</v>
      </c>
      <c r="I343" s="26">
        <v>19661.97</v>
      </c>
      <c r="J343" s="26">
        <v>21234.93</v>
      </c>
      <c r="K343" s="26">
        <v>22509.03</v>
      </c>
      <c r="L343" s="26">
        <v>22509.03</v>
      </c>
      <c r="M343" s="20" t="s">
        <v>1285</v>
      </c>
      <c r="N343" s="20" t="s">
        <v>230</v>
      </c>
      <c r="O343" s="21" t="s">
        <v>231</v>
      </c>
    </row>
    <row r="344" spans="1:15" ht="22.5" hidden="1">
      <c r="A344" s="19" t="s">
        <v>1462</v>
      </c>
      <c r="B344" s="20" t="s">
        <v>1305</v>
      </c>
      <c r="C344" s="20" t="s">
        <v>1310</v>
      </c>
      <c r="D344" s="20" t="s">
        <v>7</v>
      </c>
      <c r="E344" s="20" t="s">
        <v>1311</v>
      </c>
      <c r="F344" s="20" t="s">
        <v>2429</v>
      </c>
      <c r="G344" s="20" t="s">
        <v>227</v>
      </c>
      <c r="H344" s="20" t="s">
        <v>1308</v>
      </c>
      <c r="I344" s="26">
        <v>19661.97</v>
      </c>
      <c r="J344" s="26">
        <v>21234.93</v>
      </c>
      <c r="K344" s="26">
        <v>22509.03</v>
      </c>
      <c r="L344" s="26">
        <v>22509.03</v>
      </c>
      <c r="M344" s="20" t="s">
        <v>1285</v>
      </c>
      <c r="N344" s="20" t="s">
        <v>230</v>
      </c>
      <c r="O344" s="21" t="s">
        <v>231</v>
      </c>
    </row>
    <row r="345" spans="1:15" ht="33.75" hidden="1">
      <c r="A345" s="19" t="s">
        <v>1465</v>
      </c>
      <c r="B345" s="20" t="s">
        <v>1313</v>
      </c>
      <c r="C345" s="20" t="s">
        <v>2799</v>
      </c>
      <c r="D345" s="20" t="s">
        <v>5</v>
      </c>
      <c r="E345" s="20" t="s">
        <v>2800</v>
      </c>
      <c r="F345" s="20" t="s">
        <v>2754</v>
      </c>
      <c r="G345" s="20" t="s">
        <v>227</v>
      </c>
      <c r="H345" s="20" t="s">
        <v>1316</v>
      </c>
      <c r="I345" s="26">
        <v>38693.379999999997</v>
      </c>
      <c r="J345" s="26">
        <v>41788.85</v>
      </c>
      <c r="K345" s="26">
        <v>43948.85</v>
      </c>
      <c r="L345" s="26">
        <v>43948.85</v>
      </c>
      <c r="M345" s="20" t="s">
        <v>1285</v>
      </c>
      <c r="N345" s="20" t="s">
        <v>230</v>
      </c>
      <c r="O345" s="21" t="s">
        <v>231</v>
      </c>
    </row>
    <row r="346" spans="1:15" ht="33.75" hidden="1">
      <c r="A346" s="19" t="s">
        <v>1463</v>
      </c>
      <c r="B346" s="20" t="s">
        <v>1313</v>
      </c>
      <c r="C346" s="20" t="s">
        <v>2801</v>
      </c>
      <c r="D346" s="20" t="s">
        <v>7</v>
      </c>
      <c r="E346" s="20" t="s">
        <v>2802</v>
      </c>
      <c r="F346" s="20" t="s">
        <v>2754</v>
      </c>
      <c r="G346" s="20" t="s">
        <v>227</v>
      </c>
      <c r="H346" s="20" t="s">
        <v>1316</v>
      </c>
      <c r="I346" s="26">
        <v>38693.379999999997</v>
      </c>
      <c r="J346" s="26">
        <v>41788.85</v>
      </c>
      <c r="K346" s="26">
        <v>43948.85</v>
      </c>
      <c r="L346" s="26">
        <v>43948.85</v>
      </c>
      <c r="M346" s="20" t="s">
        <v>1285</v>
      </c>
      <c r="N346" s="20" t="s">
        <v>230</v>
      </c>
      <c r="O346" s="21" t="s">
        <v>231</v>
      </c>
    </row>
    <row r="347" spans="1:15" ht="33.75" hidden="1">
      <c r="A347" s="19" t="s">
        <v>1457</v>
      </c>
      <c r="B347" s="20" t="s">
        <v>1313</v>
      </c>
      <c r="C347" s="20" t="s">
        <v>2803</v>
      </c>
      <c r="D347" s="20" t="s">
        <v>7</v>
      </c>
      <c r="E347" s="20" t="s">
        <v>2804</v>
      </c>
      <c r="F347" s="20" t="s">
        <v>2754</v>
      </c>
      <c r="G347" s="20" t="s">
        <v>227</v>
      </c>
      <c r="H347" s="20" t="s">
        <v>1316</v>
      </c>
      <c r="I347" s="26">
        <v>38693.379999999997</v>
      </c>
      <c r="J347" s="26">
        <v>41788.85</v>
      </c>
      <c r="K347" s="26">
        <v>43948.85</v>
      </c>
      <c r="L347" s="26">
        <v>43948.85</v>
      </c>
      <c r="M347" s="20" t="s">
        <v>1285</v>
      </c>
      <c r="N347" s="20" t="s">
        <v>230</v>
      </c>
      <c r="O347" s="21" t="s">
        <v>231</v>
      </c>
    </row>
    <row r="348" spans="1:15" ht="33.75" hidden="1">
      <c r="A348" s="19" t="s">
        <v>1471</v>
      </c>
      <c r="B348" s="20" t="s">
        <v>1313</v>
      </c>
      <c r="C348" s="20" t="s">
        <v>1314</v>
      </c>
      <c r="D348" s="20" t="s">
        <v>5</v>
      </c>
      <c r="E348" s="20" t="s">
        <v>1315</v>
      </c>
      <c r="F348" s="20" t="s">
        <v>2754</v>
      </c>
      <c r="G348" s="20" t="s">
        <v>227</v>
      </c>
      <c r="H348" s="20" t="s">
        <v>1316</v>
      </c>
      <c r="I348" s="26">
        <v>38693.379999999997</v>
      </c>
      <c r="J348" s="26">
        <v>41788.85</v>
      </c>
      <c r="K348" s="26">
        <v>43948.85</v>
      </c>
      <c r="L348" s="26">
        <v>43948.85</v>
      </c>
      <c r="M348" s="20" t="s">
        <v>1285</v>
      </c>
      <c r="N348" s="20" t="s">
        <v>230</v>
      </c>
      <c r="O348" s="21" t="s">
        <v>231</v>
      </c>
    </row>
    <row r="349" spans="1:15" hidden="1">
      <c r="A349" s="19" t="s">
        <v>1482</v>
      </c>
      <c r="B349" s="20" t="s">
        <v>2668</v>
      </c>
      <c r="C349" s="20" t="s">
        <v>2669</v>
      </c>
      <c r="D349" s="20" t="s">
        <v>130</v>
      </c>
      <c r="E349" s="20" t="s">
        <v>2670</v>
      </c>
      <c r="F349" s="20" t="s">
        <v>2633</v>
      </c>
      <c r="G349" s="20" t="s">
        <v>227</v>
      </c>
      <c r="H349" s="20" t="s">
        <v>2671</v>
      </c>
      <c r="I349" s="26">
        <v>47048.13</v>
      </c>
      <c r="J349" s="26">
        <v>50811.98</v>
      </c>
      <c r="K349" s="26">
        <v>52971.98</v>
      </c>
      <c r="L349" s="26">
        <v>52971.98</v>
      </c>
      <c r="M349" s="20" t="s">
        <v>473</v>
      </c>
      <c r="N349" s="20" t="s">
        <v>230</v>
      </c>
      <c r="O349" s="21" t="s">
        <v>231</v>
      </c>
    </row>
    <row r="350" spans="1:15" ht="22.5" hidden="1">
      <c r="A350" s="19" t="s">
        <v>1476</v>
      </c>
      <c r="B350" s="20" t="s">
        <v>101</v>
      </c>
      <c r="C350" s="20" t="s">
        <v>103</v>
      </c>
      <c r="D350" s="20" t="s">
        <v>102</v>
      </c>
      <c r="E350" s="20" t="s">
        <v>104</v>
      </c>
      <c r="F350" s="20" t="s">
        <v>2867</v>
      </c>
      <c r="G350" s="20" t="s">
        <v>2391</v>
      </c>
      <c r="H350" s="20" t="s">
        <v>1318</v>
      </c>
      <c r="I350" s="26">
        <v>16500</v>
      </c>
      <c r="J350" s="26">
        <v>17820</v>
      </c>
      <c r="K350" s="26">
        <v>18889.2</v>
      </c>
      <c r="L350" s="26">
        <v>14481.72</v>
      </c>
      <c r="M350" s="20" t="s">
        <v>105</v>
      </c>
      <c r="N350" s="20" t="s">
        <v>230</v>
      </c>
      <c r="O350" s="21" t="s">
        <v>231</v>
      </c>
    </row>
    <row r="351" spans="1:15" hidden="1">
      <c r="A351" s="19" t="s">
        <v>1484</v>
      </c>
      <c r="B351" s="20" t="s">
        <v>101</v>
      </c>
      <c r="C351" s="20" t="s">
        <v>106</v>
      </c>
      <c r="D351" s="20" t="s">
        <v>102</v>
      </c>
      <c r="E351" s="20" t="s">
        <v>107</v>
      </c>
      <c r="F351" s="20" t="s">
        <v>2867</v>
      </c>
      <c r="G351" s="20" t="s">
        <v>2391</v>
      </c>
      <c r="H351" s="20" t="s">
        <v>1318</v>
      </c>
      <c r="I351" s="26">
        <v>16500</v>
      </c>
      <c r="J351" s="26">
        <v>17820</v>
      </c>
      <c r="K351" s="26">
        <v>18889.2</v>
      </c>
      <c r="L351" s="26">
        <v>18889.2</v>
      </c>
      <c r="M351" s="20" t="s">
        <v>105</v>
      </c>
      <c r="N351" s="20" t="s">
        <v>230</v>
      </c>
      <c r="O351" s="21" t="s">
        <v>231</v>
      </c>
    </row>
    <row r="352" spans="1:15" hidden="1">
      <c r="A352" s="19" t="s">
        <v>1489</v>
      </c>
      <c r="B352" s="20" t="s">
        <v>101</v>
      </c>
      <c r="C352" s="20" t="s">
        <v>108</v>
      </c>
      <c r="D352" s="20" t="s">
        <v>102</v>
      </c>
      <c r="E352" s="20" t="s">
        <v>109</v>
      </c>
      <c r="F352" s="20" t="s">
        <v>2867</v>
      </c>
      <c r="G352" s="20" t="s">
        <v>2391</v>
      </c>
      <c r="H352" s="20" t="s">
        <v>1318</v>
      </c>
      <c r="I352" s="26">
        <v>16500</v>
      </c>
      <c r="J352" s="26">
        <v>17820</v>
      </c>
      <c r="K352" s="26">
        <v>18889.2</v>
      </c>
      <c r="L352" s="26">
        <v>18889.2</v>
      </c>
      <c r="M352" s="20" t="s">
        <v>105</v>
      </c>
      <c r="N352" s="20" t="s">
        <v>230</v>
      </c>
      <c r="O352" s="21" t="s">
        <v>231</v>
      </c>
    </row>
    <row r="353" spans="1:15" ht="33.75" hidden="1">
      <c r="A353" s="19" t="s">
        <v>1494</v>
      </c>
      <c r="B353" s="20" t="s">
        <v>1322</v>
      </c>
      <c r="C353" s="20" t="s">
        <v>1323</v>
      </c>
      <c r="D353" s="20" t="s">
        <v>536</v>
      </c>
      <c r="E353" s="20" t="s">
        <v>1324</v>
      </c>
      <c r="F353" s="20" t="s">
        <v>2672</v>
      </c>
      <c r="G353" s="20" t="s">
        <v>2673</v>
      </c>
      <c r="H353" s="20" t="s">
        <v>1325</v>
      </c>
      <c r="I353" s="26">
        <v>8422</v>
      </c>
      <c r="J353" s="26">
        <v>9095.76</v>
      </c>
      <c r="K353" s="26">
        <v>9641.51</v>
      </c>
      <c r="L353" s="26">
        <v>9641.51</v>
      </c>
      <c r="M353" s="20" t="s">
        <v>1326</v>
      </c>
      <c r="N353" s="20" t="s">
        <v>230</v>
      </c>
      <c r="O353" s="21" t="s">
        <v>231</v>
      </c>
    </row>
    <row r="354" spans="1:15" ht="33.75" hidden="1">
      <c r="A354" s="19" t="s">
        <v>1497</v>
      </c>
      <c r="B354" s="20" t="s">
        <v>1328</v>
      </c>
      <c r="C354" s="20" t="s">
        <v>1329</v>
      </c>
      <c r="D354" s="20" t="s">
        <v>177</v>
      </c>
      <c r="E354" s="20" t="s">
        <v>1330</v>
      </c>
      <c r="F354" s="20" t="s">
        <v>2754</v>
      </c>
      <c r="G354" s="20" t="s">
        <v>227</v>
      </c>
      <c r="H354" s="20" t="s">
        <v>1331</v>
      </c>
      <c r="I354" s="26">
        <v>157.13</v>
      </c>
      <c r="J354" s="26">
        <v>169.7</v>
      </c>
      <c r="K354" s="26">
        <v>179.88</v>
      </c>
      <c r="L354" s="26">
        <v>179.88</v>
      </c>
      <c r="M354" s="20" t="s">
        <v>1332</v>
      </c>
      <c r="N354" s="20" t="s">
        <v>230</v>
      </c>
      <c r="O354" s="21" t="s">
        <v>231</v>
      </c>
    </row>
    <row r="355" spans="1:15" ht="22.5" hidden="1">
      <c r="A355" s="19" t="s">
        <v>1500</v>
      </c>
      <c r="B355" s="20" t="s">
        <v>1334</v>
      </c>
      <c r="C355" s="20" t="s">
        <v>1335</v>
      </c>
      <c r="D355" s="20" t="s">
        <v>7</v>
      </c>
      <c r="E355" s="20" t="s">
        <v>1336</v>
      </c>
      <c r="F355" s="20" t="s">
        <v>259</v>
      </c>
      <c r="G355" s="20" t="s">
        <v>316</v>
      </c>
      <c r="H355" s="20" t="s">
        <v>1337</v>
      </c>
      <c r="I355" s="26">
        <v>74.599999999999994</v>
      </c>
      <c r="J355" s="26">
        <v>80.569999999999993</v>
      </c>
      <c r="K355" s="26">
        <v>85.41</v>
      </c>
      <c r="L355" s="26">
        <v>85.41</v>
      </c>
      <c r="M355" s="20" t="s">
        <v>889</v>
      </c>
      <c r="N355" s="20" t="s">
        <v>230</v>
      </c>
      <c r="O355" s="21" t="s">
        <v>231</v>
      </c>
    </row>
    <row r="356" spans="1:15" hidden="1">
      <c r="A356" s="19" t="s">
        <v>1503</v>
      </c>
      <c r="B356" s="20" t="s">
        <v>1334</v>
      </c>
      <c r="C356" s="20" t="s">
        <v>1339</v>
      </c>
      <c r="D356" s="20" t="s">
        <v>7</v>
      </c>
      <c r="E356" s="20" t="s">
        <v>1340</v>
      </c>
      <c r="F356" s="20" t="s">
        <v>2633</v>
      </c>
      <c r="G356" s="20" t="s">
        <v>316</v>
      </c>
      <c r="H356" s="20" t="s">
        <v>1337</v>
      </c>
      <c r="I356" s="26">
        <v>99.54</v>
      </c>
      <c r="J356" s="26">
        <v>107.5</v>
      </c>
      <c r="K356" s="26">
        <v>113.95</v>
      </c>
      <c r="L356" s="26">
        <v>85.41</v>
      </c>
      <c r="M356" s="20" t="s">
        <v>889</v>
      </c>
      <c r="N356" s="20" t="s">
        <v>230</v>
      </c>
      <c r="O356" s="21" t="s">
        <v>231</v>
      </c>
    </row>
    <row r="357" spans="1:15" ht="22.5" hidden="1">
      <c r="A357" s="19" t="s">
        <v>1509</v>
      </c>
      <c r="B357" s="20" t="s">
        <v>1342</v>
      </c>
      <c r="C357" s="20" t="s">
        <v>1343</v>
      </c>
      <c r="D357" s="20" t="s">
        <v>93</v>
      </c>
      <c r="E357" s="20" t="s">
        <v>1344</v>
      </c>
      <c r="F357" s="20" t="s">
        <v>2633</v>
      </c>
      <c r="G357" s="20" t="s">
        <v>227</v>
      </c>
      <c r="H357" s="20" t="s">
        <v>1345</v>
      </c>
      <c r="I357" s="26">
        <v>49853.42</v>
      </c>
      <c r="J357" s="26">
        <v>53841.69</v>
      </c>
      <c r="K357" s="26">
        <v>56001.69</v>
      </c>
      <c r="L357" s="26">
        <v>56001.69</v>
      </c>
      <c r="M357" s="20" t="s">
        <v>1346</v>
      </c>
      <c r="N357" s="20" t="s">
        <v>230</v>
      </c>
      <c r="O357" s="21" t="s">
        <v>231</v>
      </c>
    </row>
    <row r="358" spans="1:15" ht="33.75" hidden="1">
      <c r="A358" s="19" t="s">
        <v>1510</v>
      </c>
      <c r="B358" s="20" t="s">
        <v>1354</v>
      </c>
      <c r="C358" s="20" t="s">
        <v>1355</v>
      </c>
      <c r="D358" s="20" t="s">
        <v>1162</v>
      </c>
      <c r="E358" s="20" t="s">
        <v>1356</v>
      </c>
      <c r="F358" s="20" t="s">
        <v>2867</v>
      </c>
      <c r="G358" s="20" t="s">
        <v>316</v>
      </c>
      <c r="H358" s="20" t="s">
        <v>1357</v>
      </c>
      <c r="I358" s="26">
        <v>2134</v>
      </c>
      <c r="J358" s="26">
        <v>2304.7199999999998</v>
      </c>
      <c r="K358" s="26">
        <v>2443</v>
      </c>
      <c r="L358" s="26">
        <v>2443</v>
      </c>
      <c r="M358" s="20" t="s">
        <v>1358</v>
      </c>
      <c r="N358" s="20" t="s">
        <v>230</v>
      </c>
      <c r="O358" s="21" t="s">
        <v>231</v>
      </c>
    </row>
    <row r="359" spans="1:15" ht="22.5" hidden="1">
      <c r="A359" s="19" t="s">
        <v>1515</v>
      </c>
      <c r="B359" s="20" t="s">
        <v>1360</v>
      </c>
      <c r="C359" s="20" t="s">
        <v>1361</v>
      </c>
      <c r="D359" s="20" t="s">
        <v>5</v>
      </c>
      <c r="E359" s="20" t="s">
        <v>1362</v>
      </c>
      <c r="F359" s="20" t="s">
        <v>2754</v>
      </c>
      <c r="G359" s="20" t="s">
        <v>227</v>
      </c>
      <c r="H359" s="20" t="s">
        <v>1363</v>
      </c>
      <c r="I359" s="26">
        <v>19775.77</v>
      </c>
      <c r="J359" s="26">
        <v>21357.83</v>
      </c>
      <c r="K359" s="26">
        <v>22639.31</v>
      </c>
      <c r="L359" s="26">
        <v>22639.279999999999</v>
      </c>
      <c r="M359" s="20" t="s">
        <v>1364</v>
      </c>
      <c r="N359" s="20" t="s">
        <v>230</v>
      </c>
      <c r="O359" s="21" t="s">
        <v>231</v>
      </c>
    </row>
    <row r="360" spans="1:15" ht="22.5" hidden="1">
      <c r="A360" s="19" t="s">
        <v>1518</v>
      </c>
      <c r="B360" s="20" t="s">
        <v>1360</v>
      </c>
      <c r="C360" s="20" t="s">
        <v>1366</v>
      </c>
      <c r="D360" s="20" t="s">
        <v>1367</v>
      </c>
      <c r="E360" s="20" t="s">
        <v>1368</v>
      </c>
      <c r="F360" s="20" t="s">
        <v>2754</v>
      </c>
      <c r="G360" s="20" t="s">
        <v>227</v>
      </c>
      <c r="H360" s="20" t="s">
        <v>1363</v>
      </c>
      <c r="I360" s="26">
        <v>7062.77</v>
      </c>
      <c r="J360" s="26">
        <v>7627.79</v>
      </c>
      <c r="K360" s="26">
        <v>8085.46</v>
      </c>
      <c r="L360" s="26">
        <v>8085.46</v>
      </c>
      <c r="M360" s="20" t="s">
        <v>1364</v>
      </c>
      <c r="N360" s="20" t="s">
        <v>230</v>
      </c>
      <c r="O360" s="21" t="s">
        <v>231</v>
      </c>
    </row>
    <row r="361" spans="1:15" ht="22.5" hidden="1">
      <c r="A361" s="19" t="s">
        <v>1522</v>
      </c>
      <c r="B361" s="20" t="s">
        <v>1360</v>
      </c>
      <c r="C361" s="20" t="s">
        <v>1370</v>
      </c>
      <c r="D361" s="20" t="s">
        <v>5</v>
      </c>
      <c r="E361" s="20" t="s">
        <v>1371</v>
      </c>
      <c r="F361" s="20" t="s">
        <v>2754</v>
      </c>
      <c r="G361" s="20" t="s">
        <v>227</v>
      </c>
      <c r="H361" s="20" t="s">
        <v>1363</v>
      </c>
      <c r="I361" s="26">
        <v>4943.93</v>
      </c>
      <c r="J361" s="26">
        <v>5339.44</v>
      </c>
      <c r="K361" s="26">
        <v>5659.82</v>
      </c>
      <c r="L361" s="26">
        <v>5659.82</v>
      </c>
      <c r="M361" s="20" t="s">
        <v>1364</v>
      </c>
      <c r="N361" s="20" t="s">
        <v>230</v>
      </c>
      <c r="O361" s="21" t="s">
        <v>231</v>
      </c>
    </row>
    <row r="362" spans="1:15" ht="33.75" hidden="1">
      <c r="A362" s="19" t="s">
        <v>1523</v>
      </c>
      <c r="B362" s="20" t="s">
        <v>2937</v>
      </c>
      <c r="C362" s="20" t="s">
        <v>2938</v>
      </c>
      <c r="D362" s="20" t="s">
        <v>2939</v>
      </c>
      <c r="E362" s="20" t="s">
        <v>2940</v>
      </c>
      <c r="F362" s="20" t="s">
        <v>2867</v>
      </c>
      <c r="G362" s="20" t="s">
        <v>227</v>
      </c>
      <c r="H362" s="20" t="s">
        <v>2941</v>
      </c>
      <c r="I362" s="26">
        <v>4300</v>
      </c>
      <c r="J362" s="26">
        <v>4644</v>
      </c>
      <c r="K362" s="26">
        <v>4922.6400000000003</v>
      </c>
      <c r="L362" s="26">
        <v>4922.6400000000003</v>
      </c>
      <c r="M362" s="20" t="s">
        <v>244</v>
      </c>
      <c r="N362" s="20" t="s">
        <v>230</v>
      </c>
      <c r="O362" s="21" t="s">
        <v>231</v>
      </c>
    </row>
    <row r="363" spans="1:15" ht="45" hidden="1">
      <c r="A363" s="19" t="s">
        <v>1526</v>
      </c>
      <c r="B363" s="20" t="s">
        <v>1373</v>
      </c>
      <c r="C363" s="20" t="s">
        <v>1374</v>
      </c>
      <c r="D363" s="20" t="s">
        <v>7</v>
      </c>
      <c r="E363" s="20" t="s">
        <v>1375</v>
      </c>
      <c r="F363" s="20" t="s">
        <v>326</v>
      </c>
      <c r="G363" s="20" t="s">
        <v>316</v>
      </c>
      <c r="H363" s="20" t="s">
        <v>1376</v>
      </c>
      <c r="I363" s="26">
        <v>51999</v>
      </c>
      <c r="J363" s="26">
        <v>56158.92</v>
      </c>
      <c r="K363" s="26">
        <v>58318.92</v>
      </c>
      <c r="L363" s="26">
        <v>58318.92</v>
      </c>
      <c r="M363" s="20" t="s">
        <v>846</v>
      </c>
      <c r="N363" s="20" t="s">
        <v>230</v>
      </c>
      <c r="O363" s="21" t="s">
        <v>231</v>
      </c>
    </row>
    <row r="364" spans="1:15" ht="22.5" hidden="1">
      <c r="A364" s="19" t="s">
        <v>1530</v>
      </c>
      <c r="B364" s="20" t="s">
        <v>2495</v>
      </c>
      <c r="C364" s="20" t="s">
        <v>1378</v>
      </c>
      <c r="D364" s="20" t="s">
        <v>7</v>
      </c>
      <c r="E364" s="20" t="s">
        <v>1379</v>
      </c>
      <c r="F364" s="20" t="s">
        <v>2477</v>
      </c>
      <c r="G364" s="20" t="s">
        <v>227</v>
      </c>
      <c r="H364" s="20" t="s">
        <v>1380</v>
      </c>
      <c r="I364" s="26">
        <v>18000</v>
      </c>
      <c r="J364" s="26">
        <v>19440</v>
      </c>
      <c r="K364" s="26">
        <v>20606.400000000001</v>
      </c>
      <c r="L364" s="26">
        <v>20606.400000000001</v>
      </c>
      <c r="M364" s="20" t="s">
        <v>1381</v>
      </c>
      <c r="N364" s="20" t="s">
        <v>230</v>
      </c>
      <c r="O364" s="21" t="s">
        <v>231</v>
      </c>
    </row>
    <row r="365" spans="1:15" ht="22.5" hidden="1">
      <c r="A365" s="19" t="s">
        <v>1531</v>
      </c>
      <c r="B365" s="20" t="s">
        <v>2495</v>
      </c>
      <c r="C365" s="20" t="s">
        <v>1383</v>
      </c>
      <c r="D365" s="20" t="s">
        <v>7</v>
      </c>
      <c r="E365" s="20" t="s">
        <v>1384</v>
      </c>
      <c r="F365" s="20" t="s">
        <v>2477</v>
      </c>
      <c r="G365" s="20" t="s">
        <v>227</v>
      </c>
      <c r="H365" s="20" t="s">
        <v>1380</v>
      </c>
      <c r="I365" s="26">
        <v>36000</v>
      </c>
      <c r="J365" s="26">
        <v>38880</v>
      </c>
      <c r="K365" s="26">
        <v>41040</v>
      </c>
      <c r="L365" s="26">
        <v>41040</v>
      </c>
      <c r="M365" s="20" t="s">
        <v>1381</v>
      </c>
      <c r="N365" s="20" t="s">
        <v>230</v>
      </c>
      <c r="O365" s="21" t="s">
        <v>231</v>
      </c>
    </row>
    <row r="366" spans="1:15" ht="22.5" hidden="1">
      <c r="A366" s="19" t="s">
        <v>1537</v>
      </c>
      <c r="B366" s="20" t="s">
        <v>1386</v>
      </c>
      <c r="C366" s="20" t="s">
        <v>1387</v>
      </c>
      <c r="D366" s="20" t="s">
        <v>1388</v>
      </c>
      <c r="E366" s="20" t="s">
        <v>1389</v>
      </c>
      <c r="F366" s="20" t="s">
        <v>2477</v>
      </c>
      <c r="G366" s="20" t="s">
        <v>227</v>
      </c>
      <c r="H366" s="20" t="s">
        <v>1390</v>
      </c>
      <c r="I366" s="26">
        <v>2568.08</v>
      </c>
      <c r="J366" s="26">
        <v>2773.53</v>
      </c>
      <c r="K366" s="26">
        <v>2939.93</v>
      </c>
      <c r="L366" s="26">
        <v>2939.93</v>
      </c>
      <c r="M366" s="20" t="s">
        <v>416</v>
      </c>
      <c r="N366" s="20" t="s">
        <v>230</v>
      </c>
      <c r="O366" s="21" t="s">
        <v>231</v>
      </c>
    </row>
    <row r="367" spans="1:15" ht="22.5" hidden="1">
      <c r="A367" s="19" t="s">
        <v>1540</v>
      </c>
      <c r="B367" s="20" t="s">
        <v>180</v>
      </c>
      <c r="C367" s="20" t="s">
        <v>1392</v>
      </c>
      <c r="D367" s="20" t="s">
        <v>1393</v>
      </c>
      <c r="E367" s="20" t="s">
        <v>1394</v>
      </c>
      <c r="F367" s="20" t="s">
        <v>2754</v>
      </c>
      <c r="G367" s="20" t="s">
        <v>316</v>
      </c>
      <c r="H367" s="20" t="s">
        <v>1395</v>
      </c>
      <c r="I367" s="26">
        <v>9052.36</v>
      </c>
      <c r="J367" s="26">
        <v>9776.5499999999993</v>
      </c>
      <c r="K367" s="26">
        <v>10363.14</v>
      </c>
      <c r="L367" s="26">
        <v>10363.14</v>
      </c>
      <c r="M367" s="20" t="s">
        <v>1396</v>
      </c>
      <c r="N367" s="20" t="s">
        <v>230</v>
      </c>
      <c r="O367" s="21" t="s">
        <v>231</v>
      </c>
    </row>
    <row r="368" spans="1:15" hidden="1">
      <c r="A368" s="19" t="s">
        <v>1543</v>
      </c>
      <c r="B368" s="20" t="s">
        <v>1398</v>
      </c>
      <c r="C368" s="20" t="s">
        <v>1399</v>
      </c>
      <c r="D368" s="20" t="s">
        <v>182</v>
      </c>
      <c r="E368" s="20" t="s">
        <v>1400</v>
      </c>
      <c r="F368" s="20" t="s">
        <v>2429</v>
      </c>
      <c r="G368" s="20" t="s">
        <v>316</v>
      </c>
      <c r="H368" s="20" t="s">
        <v>1401</v>
      </c>
      <c r="I368" s="26">
        <v>1920.08</v>
      </c>
      <c r="J368" s="26">
        <v>2016.08</v>
      </c>
      <c r="K368" s="26">
        <v>2137.04</v>
      </c>
      <c r="L368" s="26">
        <v>2137.04</v>
      </c>
      <c r="M368" s="20" t="s">
        <v>1402</v>
      </c>
      <c r="N368" s="20" t="s">
        <v>230</v>
      </c>
      <c r="O368" s="21" t="s">
        <v>231</v>
      </c>
    </row>
    <row r="369" spans="1:15" hidden="1">
      <c r="A369" s="19" t="s">
        <v>1552</v>
      </c>
      <c r="B369" s="20" t="s">
        <v>1404</v>
      </c>
      <c r="C369" s="20" t="s">
        <v>1405</v>
      </c>
      <c r="D369" s="20" t="s">
        <v>7</v>
      </c>
      <c r="E369" s="20" t="s">
        <v>1406</v>
      </c>
      <c r="F369" s="20" t="s">
        <v>3054</v>
      </c>
      <c r="G369" s="20" t="s">
        <v>227</v>
      </c>
      <c r="H369" s="20" t="s">
        <v>1407</v>
      </c>
      <c r="I369" s="26">
        <v>87529.26</v>
      </c>
      <c r="J369" s="26">
        <v>94531.6</v>
      </c>
      <c r="K369" s="26">
        <v>96691.6</v>
      </c>
      <c r="L369" s="26">
        <v>96691.6</v>
      </c>
      <c r="M369" s="20" t="s">
        <v>375</v>
      </c>
      <c r="N369" s="20" t="s">
        <v>230</v>
      </c>
      <c r="O369" s="21" t="s">
        <v>231</v>
      </c>
    </row>
    <row r="370" spans="1:15" hidden="1">
      <c r="A370" s="19" t="s">
        <v>1546</v>
      </c>
      <c r="B370" s="20" t="s">
        <v>1404</v>
      </c>
      <c r="C370" s="20" t="s">
        <v>1409</v>
      </c>
      <c r="D370" s="20" t="s">
        <v>7</v>
      </c>
      <c r="E370" s="20" t="s">
        <v>1410</v>
      </c>
      <c r="F370" s="20" t="s">
        <v>3054</v>
      </c>
      <c r="G370" s="20" t="s">
        <v>227</v>
      </c>
      <c r="H370" s="20" t="s">
        <v>1407</v>
      </c>
      <c r="I370" s="26">
        <v>87529.26</v>
      </c>
      <c r="J370" s="26">
        <v>94531.6</v>
      </c>
      <c r="K370" s="26">
        <v>96691.6</v>
      </c>
      <c r="L370" s="26">
        <v>96691.6</v>
      </c>
      <c r="M370" s="20" t="s">
        <v>375</v>
      </c>
      <c r="N370" s="20" t="s">
        <v>230</v>
      </c>
      <c r="O370" s="21" t="s">
        <v>231</v>
      </c>
    </row>
    <row r="371" spans="1:15" hidden="1">
      <c r="A371" s="19" t="s">
        <v>1554</v>
      </c>
      <c r="B371" s="20" t="s">
        <v>1404</v>
      </c>
      <c r="C371" s="20" t="s">
        <v>1412</v>
      </c>
      <c r="D371" s="20" t="s">
        <v>7</v>
      </c>
      <c r="E371" s="20" t="s">
        <v>1413</v>
      </c>
      <c r="F371" s="20" t="s">
        <v>3054</v>
      </c>
      <c r="G371" s="20" t="s">
        <v>227</v>
      </c>
      <c r="H371" s="20" t="s">
        <v>1407</v>
      </c>
      <c r="I371" s="26">
        <v>87529.26</v>
      </c>
      <c r="J371" s="26">
        <v>94531.6</v>
      </c>
      <c r="K371" s="26">
        <v>96691.6</v>
      </c>
      <c r="L371" s="26">
        <v>96691.6</v>
      </c>
      <c r="M371" s="20" t="s">
        <v>375</v>
      </c>
      <c r="N371" s="20" t="s">
        <v>230</v>
      </c>
      <c r="O371" s="21" t="s">
        <v>231</v>
      </c>
    </row>
    <row r="372" spans="1:15" ht="33.75" hidden="1">
      <c r="A372" s="19" t="s">
        <v>1559</v>
      </c>
      <c r="B372" s="20" t="s">
        <v>2674</v>
      </c>
      <c r="C372" s="20" t="s">
        <v>2675</v>
      </c>
      <c r="D372" s="20" t="s">
        <v>2676</v>
      </c>
      <c r="E372" s="20" t="s">
        <v>2677</v>
      </c>
      <c r="F372" s="20" t="s">
        <v>2633</v>
      </c>
      <c r="G372" s="20" t="s">
        <v>227</v>
      </c>
      <c r="H372" s="20" t="s">
        <v>2678</v>
      </c>
      <c r="I372" s="26">
        <v>60000</v>
      </c>
      <c r="J372" s="26">
        <v>64800</v>
      </c>
      <c r="K372" s="26">
        <v>66960</v>
      </c>
      <c r="L372" s="26">
        <v>66960</v>
      </c>
      <c r="M372" s="20" t="s">
        <v>465</v>
      </c>
      <c r="N372" s="20" t="s">
        <v>230</v>
      </c>
      <c r="O372" s="21" t="s">
        <v>231</v>
      </c>
    </row>
    <row r="373" spans="1:15" ht="22.5" hidden="1">
      <c r="A373" s="19" t="s">
        <v>1562</v>
      </c>
      <c r="B373" s="20" t="s">
        <v>1422</v>
      </c>
      <c r="C373" s="20" t="s">
        <v>1423</v>
      </c>
      <c r="D373" s="20" t="s">
        <v>73</v>
      </c>
      <c r="E373" s="20" t="s">
        <v>1424</v>
      </c>
      <c r="F373" s="20" t="s">
        <v>3054</v>
      </c>
      <c r="G373" s="20" t="s">
        <v>227</v>
      </c>
      <c r="H373" s="20" t="s">
        <v>1425</v>
      </c>
      <c r="I373" s="26">
        <v>18155.16</v>
      </c>
      <c r="J373" s="26">
        <v>19607.57</v>
      </c>
      <c r="K373" s="26">
        <v>20784.03</v>
      </c>
      <c r="L373" s="26">
        <v>20784.03</v>
      </c>
      <c r="M373" s="20" t="s">
        <v>304</v>
      </c>
      <c r="N373" s="20" t="s">
        <v>230</v>
      </c>
      <c r="O373" s="21" t="s">
        <v>231</v>
      </c>
    </row>
    <row r="374" spans="1:15" hidden="1">
      <c r="A374" s="19" t="s">
        <v>1565</v>
      </c>
      <c r="B374" s="20" t="s">
        <v>1422</v>
      </c>
      <c r="C374" s="20" t="s">
        <v>1427</v>
      </c>
      <c r="D374" s="20" t="s">
        <v>917</v>
      </c>
      <c r="E374" s="20" t="s">
        <v>1428</v>
      </c>
      <c r="F374" s="20" t="s">
        <v>3054</v>
      </c>
      <c r="G374" s="20" t="s">
        <v>227</v>
      </c>
      <c r="H374" s="20" t="s">
        <v>1425</v>
      </c>
      <c r="I374" s="26">
        <v>13616.37</v>
      </c>
      <c r="J374" s="26">
        <v>14705.68</v>
      </c>
      <c r="K374" s="26">
        <v>15588.02</v>
      </c>
      <c r="L374" s="26">
        <v>15588.02</v>
      </c>
      <c r="M374" s="20" t="s">
        <v>304</v>
      </c>
      <c r="N374" s="20" t="s">
        <v>230</v>
      </c>
      <c r="O374" s="21" t="s">
        <v>231</v>
      </c>
    </row>
    <row r="375" spans="1:15" ht="33.75" hidden="1">
      <c r="A375" s="19" t="s">
        <v>1568</v>
      </c>
      <c r="B375" s="20" t="s">
        <v>1430</v>
      </c>
      <c r="C375" s="20" t="s">
        <v>1431</v>
      </c>
      <c r="D375" s="20" t="s">
        <v>1432</v>
      </c>
      <c r="E375" s="20" t="s">
        <v>1433</v>
      </c>
      <c r="F375" s="20" t="s">
        <v>421</v>
      </c>
      <c r="G375" s="20" t="s">
        <v>1066</v>
      </c>
      <c r="H375" s="20" t="s">
        <v>1434</v>
      </c>
      <c r="I375" s="26">
        <v>306870.45</v>
      </c>
      <c r="J375" s="26">
        <v>331420.09000000003</v>
      </c>
      <c r="K375" s="26">
        <v>333580.09000000003</v>
      </c>
      <c r="L375" s="26">
        <v>333580.09000000003</v>
      </c>
      <c r="M375" s="20" t="s">
        <v>1435</v>
      </c>
      <c r="N375" s="20" t="s">
        <v>230</v>
      </c>
      <c r="O375" s="21" t="s">
        <v>231</v>
      </c>
    </row>
    <row r="376" spans="1:15" ht="45" hidden="1">
      <c r="A376" s="19" t="s">
        <v>1570</v>
      </c>
      <c r="B376" s="20" t="s">
        <v>138</v>
      </c>
      <c r="C376" s="20" t="s">
        <v>139</v>
      </c>
      <c r="D376" s="20" t="s">
        <v>61</v>
      </c>
      <c r="E376" s="20" t="s">
        <v>140</v>
      </c>
      <c r="F376" s="20" t="s">
        <v>2867</v>
      </c>
      <c r="G376" s="20" t="s">
        <v>227</v>
      </c>
      <c r="H376" s="20" t="s">
        <v>1437</v>
      </c>
      <c r="I376" s="26">
        <v>6577.1</v>
      </c>
      <c r="J376" s="26">
        <v>7103.27</v>
      </c>
      <c r="K376" s="26">
        <v>7529.47</v>
      </c>
      <c r="L376" s="26">
        <v>7529.47</v>
      </c>
      <c r="M376" s="20" t="s">
        <v>141</v>
      </c>
      <c r="N376" s="20" t="s">
        <v>230</v>
      </c>
      <c r="O376" s="21" t="s">
        <v>231</v>
      </c>
    </row>
    <row r="377" spans="1:15" ht="45" hidden="1">
      <c r="A377" s="19" t="s">
        <v>1571</v>
      </c>
      <c r="B377" s="20" t="s">
        <v>138</v>
      </c>
      <c r="C377" s="20" t="s">
        <v>142</v>
      </c>
      <c r="D377" s="20" t="s">
        <v>61</v>
      </c>
      <c r="E377" s="20" t="s">
        <v>143</v>
      </c>
      <c r="F377" s="20" t="s">
        <v>2867</v>
      </c>
      <c r="G377" s="20" t="s">
        <v>227</v>
      </c>
      <c r="H377" s="20" t="s">
        <v>1437</v>
      </c>
      <c r="I377" s="26">
        <v>19731.3</v>
      </c>
      <c r="J377" s="26">
        <v>21309.8</v>
      </c>
      <c r="K377" s="26">
        <v>22588.39</v>
      </c>
      <c r="L377" s="26">
        <v>22588.39</v>
      </c>
      <c r="M377" s="20" t="s">
        <v>141</v>
      </c>
      <c r="N377" s="20" t="s">
        <v>230</v>
      </c>
      <c r="O377" s="21" t="s">
        <v>231</v>
      </c>
    </row>
    <row r="378" spans="1:15" ht="33.75" hidden="1">
      <c r="A378" s="19" t="s">
        <v>1572</v>
      </c>
      <c r="B378" s="20" t="s">
        <v>1440</v>
      </c>
      <c r="C378" s="20" t="s">
        <v>1441</v>
      </c>
      <c r="D378" s="20" t="s">
        <v>1442</v>
      </c>
      <c r="E378" s="20" t="s">
        <v>1443</v>
      </c>
      <c r="F378" s="20" t="s">
        <v>2633</v>
      </c>
      <c r="G378" s="20" t="s">
        <v>227</v>
      </c>
      <c r="H378" s="20" t="s">
        <v>1444</v>
      </c>
      <c r="I378" s="26">
        <v>85000</v>
      </c>
      <c r="J378" s="26">
        <v>91800</v>
      </c>
      <c r="K378" s="26">
        <v>93960</v>
      </c>
      <c r="L378" s="26">
        <v>93960</v>
      </c>
      <c r="M378" s="20" t="s">
        <v>1445</v>
      </c>
      <c r="N378" s="20" t="s">
        <v>230</v>
      </c>
      <c r="O378" s="21" t="s">
        <v>231</v>
      </c>
    </row>
    <row r="379" spans="1:15" hidden="1">
      <c r="A379" s="19" t="s">
        <v>1573</v>
      </c>
      <c r="B379" s="20" t="s">
        <v>1447</v>
      </c>
      <c r="C379" s="20" t="s">
        <v>1448</v>
      </c>
      <c r="D379" s="20" t="s">
        <v>73</v>
      </c>
      <c r="E379" s="20" t="s">
        <v>1449</v>
      </c>
      <c r="F379" s="20" t="s">
        <v>242</v>
      </c>
      <c r="G379" s="20" t="s">
        <v>227</v>
      </c>
      <c r="H379" s="20" t="s">
        <v>1450</v>
      </c>
      <c r="I379" s="26">
        <v>7137.43</v>
      </c>
      <c r="J379" s="26">
        <v>7708.42</v>
      </c>
      <c r="K379" s="26">
        <v>8170.93</v>
      </c>
      <c r="L379" s="26">
        <v>8170.93</v>
      </c>
      <c r="M379" s="20" t="s">
        <v>558</v>
      </c>
      <c r="N379" s="20" t="s">
        <v>230</v>
      </c>
      <c r="O379" s="21" t="s">
        <v>231</v>
      </c>
    </row>
    <row r="380" spans="1:15" ht="22.5" hidden="1">
      <c r="A380" s="19" t="s">
        <v>1574</v>
      </c>
      <c r="B380" s="20" t="s">
        <v>2942</v>
      </c>
      <c r="C380" s="20" t="s">
        <v>2943</v>
      </c>
      <c r="D380" s="20" t="s">
        <v>2944</v>
      </c>
      <c r="E380" s="20" t="s">
        <v>2945</v>
      </c>
      <c r="F380" s="20" t="s">
        <v>2867</v>
      </c>
      <c r="G380" s="20" t="s">
        <v>227</v>
      </c>
      <c r="H380" s="20" t="s">
        <v>2946</v>
      </c>
      <c r="I380" s="26">
        <v>101642.15</v>
      </c>
      <c r="J380" s="26">
        <v>109773.52</v>
      </c>
      <c r="K380" s="26">
        <v>111933.52</v>
      </c>
      <c r="L380" s="26">
        <v>111933.52</v>
      </c>
      <c r="M380" s="20" t="s">
        <v>2947</v>
      </c>
      <c r="N380" s="20" t="s">
        <v>230</v>
      </c>
      <c r="O380" s="21" t="s">
        <v>231</v>
      </c>
    </row>
    <row r="381" spans="1:15" ht="22.5" hidden="1">
      <c r="A381" s="19" t="s">
        <v>1580</v>
      </c>
      <c r="B381" s="20" t="s">
        <v>2805</v>
      </c>
      <c r="C381" s="20" t="s">
        <v>2806</v>
      </c>
      <c r="D381" s="20" t="s">
        <v>7</v>
      </c>
      <c r="E381" s="20" t="s">
        <v>2807</v>
      </c>
      <c r="F381" s="20" t="s">
        <v>2754</v>
      </c>
      <c r="G381" s="20" t="s">
        <v>227</v>
      </c>
      <c r="H381" s="20" t="s">
        <v>2808</v>
      </c>
      <c r="I381" s="26">
        <v>22752.98</v>
      </c>
      <c r="J381" s="26">
        <v>24573.22</v>
      </c>
      <c r="K381" s="26">
        <v>26047.61</v>
      </c>
      <c r="L381" s="26">
        <v>26047.61</v>
      </c>
      <c r="M381" s="20" t="s">
        <v>2751</v>
      </c>
      <c r="N381" s="20" t="s">
        <v>230</v>
      </c>
      <c r="O381" s="21" t="s">
        <v>231</v>
      </c>
    </row>
    <row r="382" spans="1:15" ht="22.5" hidden="1">
      <c r="A382" s="19" t="s">
        <v>1584</v>
      </c>
      <c r="B382" s="20" t="s">
        <v>2496</v>
      </c>
      <c r="C382" s="20" t="s">
        <v>2497</v>
      </c>
      <c r="D382" s="20" t="s">
        <v>7</v>
      </c>
      <c r="E382" s="20" t="s">
        <v>2498</v>
      </c>
      <c r="F382" s="20" t="s">
        <v>2477</v>
      </c>
      <c r="G382" s="20" t="s">
        <v>227</v>
      </c>
      <c r="H382" s="20" t="s">
        <v>2499</v>
      </c>
      <c r="I382" s="26">
        <v>9450</v>
      </c>
      <c r="J382" s="26">
        <v>10206</v>
      </c>
      <c r="K382" s="26">
        <v>10818.36</v>
      </c>
      <c r="L382" s="26">
        <v>10818.36</v>
      </c>
      <c r="M382" s="20" t="s">
        <v>2475</v>
      </c>
      <c r="N382" s="20" t="s">
        <v>230</v>
      </c>
      <c r="O382" s="21" t="s">
        <v>231</v>
      </c>
    </row>
    <row r="383" spans="1:15" ht="22.5" hidden="1">
      <c r="A383" s="19" t="s">
        <v>1589</v>
      </c>
      <c r="B383" s="20" t="s">
        <v>2496</v>
      </c>
      <c r="C383" s="20" t="s">
        <v>2500</v>
      </c>
      <c r="D383" s="20" t="s">
        <v>7</v>
      </c>
      <c r="E383" s="20" t="s">
        <v>2501</v>
      </c>
      <c r="F383" s="20" t="s">
        <v>2477</v>
      </c>
      <c r="G383" s="20" t="s">
        <v>227</v>
      </c>
      <c r="H383" s="20" t="s">
        <v>2499</v>
      </c>
      <c r="I383" s="26">
        <v>9450</v>
      </c>
      <c r="J383" s="26">
        <v>10206</v>
      </c>
      <c r="K383" s="26">
        <v>10818.36</v>
      </c>
      <c r="L383" s="26">
        <v>10818.36</v>
      </c>
      <c r="M383" s="20" t="s">
        <v>2475</v>
      </c>
      <c r="N383" s="20" t="s">
        <v>230</v>
      </c>
      <c r="O383" s="21" t="s">
        <v>231</v>
      </c>
    </row>
    <row r="384" spans="1:15" ht="22.5" hidden="1">
      <c r="A384" s="19" t="s">
        <v>1593</v>
      </c>
      <c r="B384" s="20" t="s">
        <v>2496</v>
      </c>
      <c r="C384" s="20" t="s">
        <v>2502</v>
      </c>
      <c r="D384" s="20" t="s">
        <v>7</v>
      </c>
      <c r="E384" s="20" t="s">
        <v>2503</v>
      </c>
      <c r="F384" s="20" t="s">
        <v>2477</v>
      </c>
      <c r="G384" s="20" t="s">
        <v>227</v>
      </c>
      <c r="H384" s="20" t="s">
        <v>2499</v>
      </c>
      <c r="I384" s="26">
        <v>9450</v>
      </c>
      <c r="J384" s="26">
        <v>10206</v>
      </c>
      <c r="K384" s="26">
        <v>10818.36</v>
      </c>
      <c r="L384" s="26">
        <v>10818.36</v>
      </c>
      <c r="M384" s="20" t="s">
        <v>2475</v>
      </c>
      <c r="N384" s="20" t="s">
        <v>230</v>
      </c>
      <c r="O384" s="21" t="s">
        <v>231</v>
      </c>
    </row>
    <row r="385" spans="1:15" ht="22.5" hidden="1">
      <c r="A385" s="19" t="s">
        <v>1597</v>
      </c>
      <c r="B385" s="20" t="s">
        <v>2496</v>
      </c>
      <c r="C385" s="20" t="s">
        <v>2504</v>
      </c>
      <c r="D385" s="20" t="s">
        <v>7</v>
      </c>
      <c r="E385" s="20" t="s">
        <v>2505</v>
      </c>
      <c r="F385" s="20" t="s">
        <v>2477</v>
      </c>
      <c r="G385" s="20" t="s">
        <v>227</v>
      </c>
      <c r="H385" s="20" t="s">
        <v>2499</v>
      </c>
      <c r="I385" s="26">
        <v>9450</v>
      </c>
      <c r="J385" s="26">
        <v>10206</v>
      </c>
      <c r="K385" s="26">
        <v>10818.36</v>
      </c>
      <c r="L385" s="26">
        <v>10818.36</v>
      </c>
      <c r="M385" s="20" t="s">
        <v>2475</v>
      </c>
      <c r="N385" s="20" t="s">
        <v>230</v>
      </c>
      <c r="O385" s="21" t="s">
        <v>231</v>
      </c>
    </row>
    <row r="386" spans="1:15" ht="22.5" hidden="1">
      <c r="A386" s="19" t="s">
        <v>1600</v>
      </c>
      <c r="B386" s="20" t="s">
        <v>1452</v>
      </c>
      <c r="C386" s="20" t="s">
        <v>1453</v>
      </c>
      <c r="D386" s="20" t="s">
        <v>515</v>
      </c>
      <c r="E386" s="20" t="s">
        <v>1454</v>
      </c>
      <c r="F386" s="20" t="s">
        <v>302</v>
      </c>
      <c r="G386" s="20" t="s">
        <v>316</v>
      </c>
      <c r="H386" s="20" t="s">
        <v>1455</v>
      </c>
      <c r="I386" s="26">
        <v>2467.5300000000002</v>
      </c>
      <c r="J386" s="26">
        <v>2664.93</v>
      </c>
      <c r="K386" s="26">
        <v>2824.83</v>
      </c>
      <c r="L386" s="26">
        <v>2824.83</v>
      </c>
      <c r="M386" s="20" t="s">
        <v>1456</v>
      </c>
      <c r="N386" s="20" t="s">
        <v>230</v>
      </c>
      <c r="O386" s="21" t="s">
        <v>231</v>
      </c>
    </row>
    <row r="387" spans="1:15" ht="45" hidden="1">
      <c r="A387" s="19" t="s">
        <v>1603</v>
      </c>
      <c r="B387" s="20" t="s">
        <v>34</v>
      </c>
      <c r="C387" s="20" t="s">
        <v>1458</v>
      </c>
      <c r="D387" s="20" t="s">
        <v>1459</v>
      </c>
      <c r="E387" s="20" t="s">
        <v>1460</v>
      </c>
      <c r="F387" s="20" t="s">
        <v>2809</v>
      </c>
      <c r="G387" s="20" t="s">
        <v>2810</v>
      </c>
      <c r="H387" s="20" t="s">
        <v>1461</v>
      </c>
      <c r="I387" s="26">
        <v>3900</v>
      </c>
      <c r="J387" s="26">
        <v>4212</v>
      </c>
      <c r="K387" s="26">
        <v>4464.72</v>
      </c>
      <c r="L387" s="26">
        <v>4464.72</v>
      </c>
      <c r="M387" s="20" t="s">
        <v>2811</v>
      </c>
      <c r="N387" s="20" t="s">
        <v>230</v>
      </c>
      <c r="O387" s="21" t="s">
        <v>231</v>
      </c>
    </row>
    <row r="388" spans="1:15" ht="45" hidden="1">
      <c r="A388" s="19" t="s">
        <v>1606</v>
      </c>
      <c r="B388" s="20" t="s">
        <v>34</v>
      </c>
      <c r="C388" s="20" t="s">
        <v>1458</v>
      </c>
      <c r="D388" s="20" t="s">
        <v>42</v>
      </c>
      <c r="E388" s="20" t="s">
        <v>1464</v>
      </c>
      <c r="F388" s="20" t="s">
        <v>2809</v>
      </c>
      <c r="G388" s="20" t="s">
        <v>2810</v>
      </c>
      <c r="H388" s="20" t="s">
        <v>1461</v>
      </c>
      <c r="I388" s="26">
        <v>3900</v>
      </c>
      <c r="J388" s="26">
        <v>4212</v>
      </c>
      <c r="K388" s="26">
        <v>4464.72</v>
      </c>
      <c r="L388" s="26">
        <v>4464.72</v>
      </c>
      <c r="M388" s="20" t="s">
        <v>2811</v>
      </c>
      <c r="N388" s="20" t="s">
        <v>230</v>
      </c>
      <c r="O388" s="21" t="s">
        <v>231</v>
      </c>
    </row>
    <row r="389" spans="1:15" ht="22.5" hidden="1">
      <c r="A389" s="19" t="s">
        <v>1609</v>
      </c>
      <c r="B389" s="20" t="s">
        <v>1466</v>
      </c>
      <c r="C389" s="20" t="s">
        <v>1467</v>
      </c>
      <c r="D389" s="20" t="s">
        <v>177</v>
      </c>
      <c r="E389" s="20" t="s">
        <v>1468</v>
      </c>
      <c r="F389" s="20" t="s">
        <v>3054</v>
      </c>
      <c r="G389" s="20" t="s">
        <v>227</v>
      </c>
      <c r="H389" s="20" t="s">
        <v>1469</v>
      </c>
      <c r="I389" s="26">
        <v>880</v>
      </c>
      <c r="J389" s="26">
        <v>950.4</v>
      </c>
      <c r="K389" s="26">
        <v>1007.42</v>
      </c>
      <c r="L389" s="26">
        <v>1007.42</v>
      </c>
      <c r="M389" s="20" t="s">
        <v>1470</v>
      </c>
      <c r="N389" s="20" t="s">
        <v>230</v>
      </c>
      <c r="O389" s="21" t="s">
        <v>231</v>
      </c>
    </row>
    <row r="390" spans="1:15" ht="22.5" hidden="1">
      <c r="A390" s="19" t="s">
        <v>1615</v>
      </c>
      <c r="B390" s="20" t="s">
        <v>1472</v>
      </c>
      <c r="C390" s="20" t="s">
        <v>1473</v>
      </c>
      <c r="D390" s="20" t="s">
        <v>613</v>
      </c>
      <c r="E390" s="20" t="s">
        <v>1474</v>
      </c>
      <c r="F390" s="20" t="s">
        <v>2633</v>
      </c>
      <c r="G390" s="20" t="s">
        <v>227</v>
      </c>
      <c r="H390" s="20" t="s">
        <v>1475</v>
      </c>
      <c r="I390" s="26">
        <v>4420</v>
      </c>
      <c r="J390" s="26">
        <v>4773.6000000000004</v>
      </c>
      <c r="K390" s="26">
        <v>5060.0200000000004</v>
      </c>
      <c r="L390" s="26">
        <v>5060.0200000000004</v>
      </c>
      <c r="M390" s="20" t="s">
        <v>1470</v>
      </c>
      <c r="N390" s="20" t="s">
        <v>230</v>
      </c>
      <c r="O390" s="21" t="s">
        <v>231</v>
      </c>
    </row>
    <row r="391" spans="1:15" ht="22.5" hidden="1">
      <c r="A391" s="19" t="s">
        <v>1618</v>
      </c>
      <c r="B391" s="20" t="s">
        <v>1477</v>
      </c>
      <c r="C391" s="20" t="s">
        <v>1478</v>
      </c>
      <c r="D391" s="20" t="s">
        <v>137</v>
      </c>
      <c r="E391" s="20" t="s">
        <v>1479</v>
      </c>
      <c r="F391" s="20" t="s">
        <v>2867</v>
      </c>
      <c r="G391" s="20" t="s">
        <v>227</v>
      </c>
      <c r="H391" s="20" t="s">
        <v>1480</v>
      </c>
      <c r="I391" s="26">
        <v>52028.22</v>
      </c>
      <c r="J391" s="26">
        <v>56190.48</v>
      </c>
      <c r="K391" s="26">
        <v>58350.48</v>
      </c>
      <c r="L391" s="26">
        <v>58350.48</v>
      </c>
      <c r="M391" s="20" t="s">
        <v>1481</v>
      </c>
      <c r="N391" s="20" t="s">
        <v>230</v>
      </c>
      <c r="O391" s="21" t="s">
        <v>231</v>
      </c>
    </row>
    <row r="392" spans="1:15" ht="22.5" hidden="1">
      <c r="A392" s="19" t="s">
        <v>1621</v>
      </c>
      <c r="B392" s="20" t="s">
        <v>1477</v>
      </c>
      <c r="C392" s="20" t="s">
        <v>1478</v>
      </c>
      <c r="D392" s="20" t="s">
        <v>5</v>
      </c>
      <c r="E392" s="20" t="s">
        <v>1483</v>
      </c>
      <c r="F392" s="20" t="s">
        <v>2867</v>
      </c>
      <c r="G392" s="20" t="s">
        <v>227</v>
      </c>
      <c r="H392" s="20" t="s">
        <v>1480</v>
      </c>
      <c r="I392" s="26">
        <v>26014.11</v>
      </c>
      <c r="J392" s="26">
        <v>28095.24</v>
      </c>
      <c r="K392" s="26">
        <v>29780.959999999999</v>
      </c>
      <c r="L392" s="26">
        <v>29780.959999999999</v>
      </c>
      <c r="M392" s="20" t="s">
        <v>1481</v>
      </c>
      <c r="N392" s="20" t="s">
        <v>230</v>
      </c>
      <c r="O392" s="21" t="s">
        <v>231</v>
      </c>
    </row>
    <row r="393" spans="1:15" ht="22.5" hidden="1">
      <c r="A393" s="19" t="s">
        <v>1624</v>
      </c>
      <c r="B393" s="20" t="s">
        <v>1485</v>
      </c>
      <c r="C393" s="20" t="s">
        <v>1486</v>
      </c>
      <c r="D393" s="20" t="s">
        <v>761</v>
      </c>
      <c r="E393" s="20" t="s">
        <v>1487</v>
      </c>
      <c r="F393" s="20" t="s">
        <v>2633</v>
      </c>
      <c r="G393" s="20" t="s">
        <v>2391</v>
      </c>
      <c r="H393" s="20" t="s">
        <v>1488</v>
      </c>
      <c r="I393" s="26">
        <v>59787.86</v>
      </c>
      <c r="J393" s="26">
        <v>64570.89</v>
      </c>
      <c r="K393" s="26">
        <v>66730.89</v>
      </c>
      <c r="L393" s="26">
        <v>66730.89</v>
      </c>
      <c r="M393" s="20" t="s">
        <v>334</v>
      </c>
      <c r="N393" s="20" t="s">
        <v>230</v>
      </c>
      <c r="O393" s="21" t="s">
        <v>231</v>
      </c>
    </row>
    <row r="394" spans="1:15" ht="33.75" hidden="1">
      <c r="A394" s="19" t="s">
        <v>1626</v>
      </c>
      <c r="B394" s="20" t="s">
        <v>2679</v>
      </c>
      <c r="C394" s="20" t="s">
        <v>2680</v>
      </c>
      <c r="D394" s="20" t="s">
        <v>536</v>
      </c>
      <c r="E394" s="20" t="s">
        <v>2681</v>
      </c>
      <c r="F394" s="20" t="s">
        <v>2633</v>
      </c>
      <c r="G394" s="20" t="s">
        <v>227</v>
      </c>
      <c r="H394" s="20" t="s">
        <v>2682</v>
      </c>
      <c r="I394" s="26">
        <v>6000</v>
      </c>
      <c r="J394" s="26">
        <v>6480</v>
      </c>
      <c r="K394" s="26">
        <v>6868.8</v>
      </c>
      <c r="L394" s="26">
        <v>6868.8</v>
      </c>
      <c r="M394" s="20" t="s">
        <v>2217</v>
      </c>
      <c r="N394" s="20" t="s">
        <v>230</v>
      </c>
      <c r="O394" s="21" t="s">
        <v>231</v>
      </c>
    </row>
    <row r="395" spans="1:15" ht="33.75" hidden="1">
      <c r="A395" s="19" t="s">
        <v>1631</v>
      </c>
      <c r="B395" s="20" t="s">
        <v>2679</v>
      </c>
      <c r="C395" s="20" t="s">
        <v>2683</v>
      </c>
      <c r="D395" s="20" t="s">
        <v>722</v>
      </c>
      <c r="E395" s="20" t="s">
        <v>2684</v>
      </c>
      <c r="F395" s="20" t="s">
        <v>2633</v>
      </c>
      <c r="G395" s="20" t="s">
        <v>227</v>
      </c>
      <c r="H395" s="20" t="s">
        <v>2682</v>
      </c>
      <c r="I395" s="26">
        <v>6000</v>
      </c>
      <c r="J395" s="26">
        <v>6480</v>
      </c>
      <c r="K395" s="26">
        <v>6868.8</v>
      </c>
      <c r="L395" s="26">
        <v>6868.8</v>
      </c>
      <c r="M395" s="20" t="s">
        <v>2217</v>
      </c>
      <c r="N395" s="20" t="s">
        <v>230</v>
      </c>
      <c r="O395" s="21" t="s">
        <v>231</v>
      </c>
    </row>
    <row r="396" spans="1:15" ht="33.75" hidden="1">
      <c r="A396" s="19" t="s">
        <v>1634</v>
      </c>
      <c r="B396" s="20" t="s">
        <v>3159</v>
      </c>
      <c r="C396" s="20" t="s">
        <v>3160</v>
      </c>
      <c r="D396" s="20" t="s">
        <v>726</v>
      </c>
      <c r="E396" s="20" t="s">
        <v>3161</v>
      </c>
      <c r="F396" s="20" t="s">
        <v>3054</v>
      </c>
      <c r="G396" s="20" t="s">
        <v>227</v>
      </c>
      <c r="H396" s="20" t="s">
        <v>3162</v>
      </c>
      <c r="I396" s="26">
        <v>12200</v>
      </c>
      <c r="J396" s="26">
        <v>13176</v>
      </c>
      <c r="K396" s="26">
        <v>13966.56</v>
      </c>
      <c r="L396" s="26">
        <v>13966.56</v>
      </c>
      <c r="M396" s="20" t="s">
        <v>1529</v>
      </c>
      <c r="N396" s="20" t="s">
        <v>230</v>
      </c>
      <c r="O396" s="21" t="s">
        <v>231</v>
      </c>
    </row>
    <row r="397" spans="1:15" ht="33.75" hidden="1">
      <c r="A397" s="19" t="s">
        <v>1638</v>
      </c>
      <c r="B397" s="20" t="s">
        <v>2506</v>
      </c>
      <c r="C397" s="20" t="s">
        <v>2507</v>
      </c>
      <c r="D397" s="20" t="s">
        <v>204</v>
      </c>
      <c r="E397" s="20" t="s">
        <v>2508</v>
      </c>
      <c r="F397" s="20" t="s">
        <v>2536</v>
      </c>
      <c r="G397" s="20" t="s">
        <v>227</v>
      </c>
      <c r="H397" s="20" t="s">
        <v>2509</v>
      </c>
      <c r="I397" s="26">
        <v>4958</v>
      </c>
      <c r="J397" s="26">
        <v>5354.64</v>
      </c>
      <c r="K397" s="26">
        <v>5675.92</v>
      </c>
      <c r="L397" s="26">
        <v>5675.92</v>
      </c>
      <c r="M397" s="20" t="s">
        <v>532</v>
      </c>
      <c r="N397" s="20" t="s">
        <v>230</v>
      </c>
      <c r="O397" s="21" t="s">
        <v>231</v>
      </c>
    </row>
    <row r="398" spans="1:15" s="9" customFormat="1">
      <c r="A398" s="78" t="s">
        <v>1670</v>
      </c>
      <c r="B398" s="79" t="s">
        <v>3163</v>
      </c>
      <c r="C398" s="79" t="s">
        <v>3164</v>
      </c>
      <c r="D398" s="79" t="s">
        <v>73</v>
      </c>
      <c r="E398" s="79" t="s">
        <v>3165</v>
      </c>
      <c r="F398" s="79" t="s">
        <v>3054</v>
      </c>
      <c r="G398" s="79" t="s">
        <v>227</v>
      </c>
      <c r="H398" s="79" t="s">
        <v>3166</v>
      </c>
      <c r="I398" s="80">
        <v>18817.2</v>
      </c>
      <c r="J398" s="80">
        <v>20322.580000000002</v>
      </c>
      <c r="K398" s="80">
        <v>21541.93</v>
      </c>
      <c r="L398" s="80">
        <v>21541.93</v>
      </c>
      <c r="M398" s="79" t="s">
        <v>125</v>
      </c>
      <c r="N398" s="79" t="s">
        <v>230</v>
      </c>
      <c r="O398" s="81" t="s">
        <v>231</v>
      </c>
    </row>
    <row r="399" spans="1:15" s="9" customFormat="1">
      <c r="A399" s="78" t="s">
        <v>1688</v>
      </c>
      <c r="B399" s="79" t="s">
        <v>3163</v>
      </c>
      <c r="C399" s="79" t="s">
        <v>3167</v>
      </c>
      <c r="D399" s="79" t="s">
        <v>73</v>
      </c>
      <c r="E399" s="79" t="s">
        <v>3168</v>
      </c>
      <c r="F399" s="79" t="s">
        <v>3054</v>
      </c>
      <c r="G399" s="79" t="s">
        <v>227</v>
      </c>
      <c r="H399" s="79" t="s">
        <v>3166</v>
      </c>
      <c r="I399" s="80">
        <v>18817.2</v>
      </c>
      <c r="J399" s="80">
        <v>20322.580000000002</v>
      </c>
      <c r="K399" s="80">
        <v>21541.93</v>
      </c>
      <c r="L399" s="80">
        <v>21541.93</v>
      </c>
      <c r="M399" s="79" t="s">
        <v>125</v>
      </c>
      <c r="N399" s="79" t="s">
        <v>230</v>
      </c>
      <c r="O399" s="81" t="s">
        <v>231</v>
      </c>
    </row>
    <row r="400" spans="1:15" s="9" customFormat="1">
      <c r="A400" s="78" t="s">
        <v>1646</v>
      </c>
      <c r="B400" s="79" t="s">
        <v>3163</v>
      </c>
      <c r="C400" s="79" t="s">
        <v>3169</v>
      </c>
      <c r="D400" s="79" t="s">
        <v>73</v>
      </c>
      <c r="E400" s="79" t="s">
        <v>3170</v>
      </c>
      <c r="F400" s="79" t="s">
        <v>3054</v>
      </c>
      <c r="G400" s="79" t="s">
        <v>227</v>
      </c>
      <c r="H400" s="79" t="s">
        <v>3166</v>
      </c>
      <c r="I400" s="80">
        <v>18817.2</v>
      </c>
      <c r="J400" s="80">
        <v>20322.580000000002</v>
      </c>
      <c r="K400" s="80">
        <v>21541.93</v>
      </c>
      <c r="L400" s="80">
        <v>21541.93</v>
      </c>
      <c r="M400" s="79" t="s">
        <v>125</v>
      </c>
      <c r="N400" s="79" t="s">
        <v>230</v>
      </c>
      <c r="O400" s="81" t="s">
        <v>231</v>
      </c>
    </row>
    <row r="401" spans="1:15" ht="56.25" hidden="1">
      <c r="A401" s="19" t="s">
        <v>1691</v>
      </c>
      <c r="B401" s="20" t="s">
        <v>1490</v>
      </c>
      <c r="C401" s="20" t="s">
        <v>1491</v>
      </c>
      <c r="D401" s="20" t="s">
        <v>1492</v>
      </c>
      <c r="E401" s="20" t="s">
        <v>1493</v>
      </c>
      <c r="F401" s="20" t="s">
        <v>242</v>
      </c>
      <c r="G401" s="20" t="s">
        <v>227</v>
      </c>
      <c r="H401" s="20" t="s">
        <v>812</v>
      </c>
      <c r="I401" s="26">
        <v>2400</v>
      </c>
      <c r="J401" s="26">
        <v>2592</v>
      </c>
      <c r="K401" s="26">
        <v>2747.52</v>
      </c>
      <c r="L401" s="26">
        <v>2472.7600000000002</v>
      </c>
      <c r="M401" s="20" t="s">
        <v>346</v>
      </c>
      <c r="N401" s="20" t="s">
        <v>230</v>
      </c>
      <c r="O401" s="21" t="s">
        <v>231</v>
      </c>
    </row>
    <row r="402" spans="1:15" ht="56.25" hidden="1">
      <c r="A402" s="19" t="s">
        <v>1649</v>
      </c>
      <c r="B402" s="20" t="s">
        <v>1490</v>
      </c>
      <c r="C402" s="20" t="s">
        <v>1495</v>
      </c>
      <c r="D402" s="20" t="s">
        <v>1492</v>
      </c>
      <c r="E402" s="20" t="s">
        <v>1496</v>
      </c>
      <c r="F402" s="20" t="s">
        <v>242</v>
      </c>
      <c r="G402" s="20" t="s">
        <v>227</v>
      </c>
      <c r="H402" s="20" t="s">
        <v>812</v>
      </c>
      <c r="I402" s="26">
        <v>4800</v>
      </c>
      <c r="J402" s="26">
        <v>5184</v>
      </c>
      <c r="K402" s="26">
        <v>5495.04</v>
      </c>
      <c r="L402" s="26">
        <v>4945.5200000000004</v>
      </c>
      <c r="M402" s="20" t="s">
        <v>346</v>
      </c>
      <c r="N402" s="20" t="s">
        <v>230</v>
      </c>
      <c r="O402" s="21" t="s">
        <v>231</v>
      </c>
    </row>
    <row r="403" spans="1:15" ht="56.25" hidden="1">
      <c r="A403" s="19" t="s">
        <v>1694</v>
      </c>
      <c r="B403" s="20" t="s">
        <v>1490</v>
      </c>
      <c r="C403" s="20" t="s">
        <v>1498</v>
      </c>
      <c r="D403" s="20" t="s">
        <v>1492</v>
      </c>
      <c r="E403" s="20" t="s">
        <v>1499</v>
      </c>
      <c r="F403" s="20" t="s">
        <v>242</v>
      </c>
      <c r="G403" s="20" t="s">
        <v>227</v>
      </c>
      <c r="H403" s="20" t="s">
        <v>812</v>
      </c>
      <c r="I403" s="26">
        <v>600</v>
      </c>
      <c r="J403" s="26">
        <v>648</v>
      </c>
      <c r="K403" s="26">
        <v>686.88</v>
      </c>
      <c r="L403" s="26">
        <v>618.19000000000005</v>
      </c>
      <c r="M403" s="20" t="s">
        <v>346</v>
      </c>
      <c r="N403" s="20" t="s">
        <v>230</v>
      </c>
      <c r="O403" s="21" t="s">
        <v>231</v>
      </c>
    </row>
    <row r="404" spans="1:15" ht="56.25" hidden="1">
      <c r="A404" s="19" t="s">
        <v>1673</v>
      </c>
      <c r="B404" s="20" t="s">
        <v>1490</v>
      </c>
      <c r="C404" s="20" t="s">
        <v>1501</v>
      </c>
      <c r="D404" s="20" t="s">
        <v>1492</v>
      </c>
      <c r="E404" s="20" t="s">
        <v>1502</v>
      </c>
      <c r="F404" s="20" t="s">
        <v>242</v>
      </c>
      <c r="G404" s="20" t="s">
        <v>227</v>
      </c>
      <c r="H404" s="20" t="s">
        <v>812</v>
      </c>
      <c r="I404" s="26">
        <v>1200</v>
      </c>
      <c r="J404" s="26">
        <v>1296</v>
      </c>
      <c r="K404" s="26">
        <v>1373.76</v>
      </c>
      <c r="L404" s="26">
        <v>1236.3800000000001</v>
      </c>
      <c r="M404" s="20" t="s">
        <v>346</v>
      </c>
      <c r="N404" s="20" t="s">
        <v>230</v>
      </c>
      <c r="O404" s="21" t="s">
        <v>231</v>
      </c>
    </row>
    <row r="405" spans="1:15" ht="33.75" hidden="1">
      <c r="A405" s="19" t="s">
        <v>1664</v>
      </c>
      <c r="B405" s="20" t="s">
        <v>2510</v>
      </c>
      <c r="C405" s="20" t="s">
        <v>2511</v>
      </c>
      <c r="D405" s="20" t="s">
        <v>2487</v>
      </c>
      <c r="E405" s="20" t="s">
        <v>2512</v>
      </c>
      <c r="F405" s="20" t="s">
        <v>2477</v>
      </c>
      <c r="G405" s="20" t="s">
        <v>227</v>
      </c>
      <c r="H405" s="20" t="s">
        <v>2513</v>
      </c>
      <c r="I405" s="26">
        <v>905.47</v>
      </c>
      <c r="J405" s="26">
        <v>977.91</v>
      </c>
      <c r="K405" s="26">
        <v>1036.58</v>
      </c>
      <c r="L405" s="26">
        <v>1036.58</v>
      </c>
      <c r="M405" s="20" t="s">
        <v>465</v>
      </c>
      <c r="N405" s="20" t="s">
        <v>230</v>
      </c>
      <c r="O405" s="21" t="s">
        <v>231</v>
      </c>
    </row>
    <row r="406" spans="1:15" ht="33.75" hidden="1">
      <c r="A406" s="19" t="s">
        <v>1640</v>
      </c>
      <c r="B406" s="20" t="s">
        <v>2510</v>
      </c>
      <c r="C406" s="20" t="s">
        <v>2514</v>
      </c>
      <c r="D406" s="20" t="s">
        <v>2089</v>
      </c>
      <c r="E406" s="20" t="s">
        <v>2515</v>
      </c>
      <c r="F406" s="20" t="s">
        <v>2477</v>
      </c>
      <c r="G406" s="20" t="s">
        <v>227</v>
      </c>
      <c r="H406" s="20" t="s">
        <v>2513</v>
      </c>
      <c r="I406" s="26">
        <v>27163.96</v>
      </c>
      <c r="J406" s="26">
        <v>29337.08</v>
      </c>
      <c r="K406" s="26">
        <v>31097.3</v>
      </c>
      <c r="L406" s="26">
        <v>31097.3</v>
      </c>
      <c r="M406" s="20" t="s">
        <v>465</v>
      </c>
      <c r="N406" s="20" t="s">
        <v>230</v>
      </c>
      <c r="O406" s="21" t="s">
        <v>231</v>
      </c>
    </row>
    <row r="407" spans="1:15" ht="33.75" hidden="1">
      <c r="A407" s="19" t="s">
        <v>1685</v>
      </c>
      <c r="B407" s="20" t="s">
        <v>1504</v>
      </c>
      <c r="C407" s="20" t="s">
        <v>3171</v>
      </c>
      <c r="D407" s="20" t="s">
        <v>1506</v>
      </c>
      <c r="E407" s="20" t="s">
        <v>3172</v>
      </c>
      <c r="F407" s="20" t="s">
        <v>3054</v>
      </c>
      <c r="G407" s="20" t="s">
        <v>227</v>
      </c>
      <c r="H407" s="20" t="s">
        <v>1508</v>
      </c>
      <c r="I407" s="26">
        <v>4275</v>
      </c>
      <c r="J407" s="26">
        <v>4617</v>
      </c>
      <c r="K407" s="26">
        <v>4894.0200000000004</v>
      </c>
      <c r="L407" s="26">
        <v>4894.0200000000004</v>
      </c>
      <c r="M407" s="20" t="s">
        <v>361</v>
      </c>
      <c r="N407" s="20" t="s">
        <v>230</v>
      </c>
      <c r="O407" s="21" t="s">
        <v>231</v>
      </c>
    </row>
    <row r="408" spans="1:15" ht="22.5" hidden="1">
      <c r="A408" s="19" t="s">
        <v>1652</v>
      </c>
      <c r="B408" s="20" t="s">
        <v>1504</v>
      </c>
      <c r="C408" s="20" t="s">
        <v>2443</v>
      </c>
      <c r="D408" s="20" t="s">
        <v>2444</v>
      </c>
      <c r="E408" s="20" t="s">
        <v>2445</v>
      </c>
      <c r="F408" s="20" t="s">
        <v>2429</v>
      </c>
      <c r="G408" s="20" t="s">
        <v>227</v>
      </c>
      <c r="H408" s="20" t="s">
        <v>1508</v>
      </c>
      <c r="I408" s="26">
        <v>5700</v>
      </c>
      <c r="J408" s="26">
        <v>6156</v>
      </c>
      <c r="K408" s="26">
        <v>6525.36</v>
      </c>
      <c r="L408" s="26">
        <v>4894.0200000000004</v>
      </c>
      <c r="M408" s="20" t="s">
        <v>361</v>
      </c>
      <c r="N408" s="20" t="s">
        <v>230</v>
      </c>
      <c r="O408" s="21" t="s">
        <v>231</v>
      </c>
    </row>
    <row r="409" spans="1:15" ht="33.75" hidden="1">
      <c r="A409" s="19" t="s">
        <v>1667</v>
      </c>
      <c r="B409" s="20" t="s">
        <v>1504</v>
      </c>
      <c r="C409" s="20" t="s">
        <v>1505</v>
      </c>
      <c r="D409" s="20" t="s">
        <v>1506</v>
      </c>
      <c r="E409" s="20" t="s">
        <v>1507</v>
      </c>
      <c r="F409" s="20" t="s">
        <v>2633</v>
      </c>
      <c r="G409" s="20" t="s">
        <v>227</v>
      </c>
      <c r="H409" s="20" t="s">
        <v>1508</v>
      </c>
      <c r="I409" s="26">
        <v>5700</v>
      </c>
      <c r="J409" s="26">
        <v>6156</v>
      </c>
      <c r="K409" s="26">
        <v>6525.36</v>
      </c>
      <c r="L409" s="26">
        <v>4894.0200000000004</v>
      </c>
      <c r="M409" s="20" t="s">
        <v>361</v>
      </c>
      <c r="N409" s="20" t="s">
        <v>230</v>
      </c>
      <c r="O409" s="21" t="s">
        <v>231</v>
      </c>
    </row>
    <row r="410" spans="1:15" ht="33.75" hidden="1">
      <c r="A410" s="19" t="s">
        <v>1697</v>
      </c>
      <c r="B410" s="20" t="s">
        <v>36</v>
      </c>
      <c r="C410" s="20" t="s">
        <v>1511</v>
      </c>
      <c r="D410" s="20" t="s">
        <v>130</v>
      </c>
      <c r="E410" s="20" t="s">
        <v>1512</v>
      </c>
      <c r="F410" s="20" t="s">
        <v>2948</v>
      </c>
      <c r="G410" s="20" t="s">
        <v>2949</v>
      </c>
      <c r="H410" s="20" t="s">
        <v>1513</v>
      </c>
      <c r="I410" s="26">
        <v>4850</v>
      </c>
      <c r="J410" s="26">
        <v>5238</v>
      </c>
      <c r="K410" s="26">
        <v>5552.28</v>
      </c>
      <c r="L410" s="26">
        <v>5552.28</v>
      </c>
      <c r="M410" s="20" t="s">
        <v>1514</v>
      </c>
      <c r="N410" s="20" t="s">
        <v>230</v>
      </c>
      <c r="O410" s="21" t="s">
        <v>231</v>
      </c>
    </row>
    <row r="411" spans="1:15" ht="33.75" hidden="1">
      <c r="A411" s="19" t="s">
        <v>1676</v>
      </c>
      <c r="B411" s="20" t="s">
        <v>36</v>
      </c>
      <c r="C411" s="20" t="s">
        <v>1516</v>
      </c>
      <c r="D411" s="20" t="s">
        <v>130</v>
      </c>
      <c r="E411" s="20" t="s">
        <v>1517</v>
      </c>
      <c r="F411" s="20" t="s">
        <v>2948</v>
      </c>
      <c r="G411" s="20" t="s">
        <v>2949</v>
      </c>
      <c r="H411" s="20" t="s">
        <v>1513</v>
      </c>
      <c r="I411" s="26">
        <v>8600</v>
      </c>
      <c r="J411" s="26">
        <v>9288</v>
      </c>
      <c r="K411" s="26">
        <v>9845.2800000000007</v>
      </c>
      <c r="L411" s="26">
        <v>8328.42</v>
      </c>
      <c r="M411" s="20" t="s">
        <v>1514</v>
      </c>
      <c r="N411" s="20" t="s">
        <v>230</v>
      </c>
      <c r="O411" s="21" t="s">
        <v>231</v>
      </c>
    </row>
    <row r="412" spans="1:15" ht="22.5" hidden="1">
      <c r="A412" s="19" t="s">
        <v>1655</v>
      </c>
      <c r="B412" s="20" t="s">
        <v>36</v>
      </c>
      <c r="C412" s="20" t="s">
        <v>1519</v>
      </c>
      <c r="D412" s="20" t="s">
        <v>56</v>
      </c>
      <c r="E412" s="20" t="s">
        <v>1520</v>
      </c>
      <c r="F412" s="20" t="s">
        <v>2633</v>
      </c>
      <c r="G412" s="20" t="s">
        <v>227</v>
      </c>
      <c r="H412" s="20" t="s">
        <v>1521</v>
      </c>
      <c r="I412" s="26">
        <v>9021.41</v>
      </c>
      <c r="J412" s="26">
        <v>9743.1200000000008</v>
      </c>
      <c r="K412" s="26">
        <v>10327.709999999999</v>
      </c>
      <c r="L412" s="26">
        <v>10327.709999999999</v>
      </c>
      <c r="M412" s="20" t="s">
        <v>304</v>
      </c>
      <c r="N412" s="20" t="s">
        <v>230</v>
      </c>
      <c r="O412" s="21" t="s">
        <v>231</v>
      </c>
    </row>
    <row r="413" spans="1:15" ht="22.5" hidden="1">
      <c r="A413" s="19" t="s">
        <v>1682</v>
      </c>
      <c r="B413" s="20" t="s">
        <v>36</v>
      </c>
      <c r="C413" s="20" t="s">
        <v>1524</v>
      </c>
      <c r="D413" s="20" t="s">
        <v>130</v>
      </c>
      <c r="E413" s="20" t="s">
        <v>1525</v>
      </c>
      <c r="F413" s="20" t="s">
        <v>2633</v>
      </c>
      <c r="G413" s="20" t="s">
        <v>227</v>
      </c>
      <c r="H413" s="20" t="s">
        <v>1521</v>
      </c>
      <c r="I413" s="26">
        <v>8600</v>
      </c>
      <c r="J413" s="26">
        <v>9288</v>
      </c>
      <c r="K413" s="26">
        <v>9845.2800000000007</v>
      </c>
      <c r="L413" s="26">
        <v>7745.78</v>
      </c>
      <c r="M413" s="20" t="s">
        <v>304</v>
      </c>
      <c r="N413" s="20" t="s">
        <v>230</v>
      </c>
      <c r="O413" s="21" t="s">
        <v>231</v>
      </c>
    </row>
    <row r="414" spans="1:15" hidden="1">
      <c r="A414" s="19" t="s">
        <v>1703</v>
      </c>
      <c r="B414" s="20" t="s">
        <v>1527</v>
      </c>
      <c r="C414" s="20" t="s">
        <v>2578</v>
      </c>
      <c r="D414" s="20" t="s">
        <v>5</v>
      </c>
      <c r="E414" s="20" t="s">
        <v>2579</v>
      </c>
      <c r="F414" s="20" t="s">
        <v>2536</v>
      </c>
      <c r="G414" s="20" t="s">
        <v>227</v>
      </c>
      <c r="H414" s="20" t="s">
        <v>1528</v>
      </c>
      <c r="I414" s="26">
        <v>17605</v>
      </c>
      <c r="J414" s="26">
        <v>19013.400000000001</v>
      </c>
      <c r="K414" s="26">
        <v>20154.2</v>
      </c>
      <c r="L414" s="26">
        <v>20154.2</v>
      </c>
      <c r="M414" s="20" t="s">
        <v>1529</v>
      </c>
      <c r="N414" s="20" t="s">
        <v>230</v>
      </c>
      <c r="O414" s="21" t="s">
        <v>231</v>
      </c>
    </row>
    <row r="415" spans="1:15" hidden="1">
      <c r="A415" s="19" t="s">
        <v>1706</v>
      </c>
      <c r="B415" s="20" t="s">
        <v>1527</v>
      </c>
      <c r="C415" s="20" t="s">
        <v>2578</v>
      </c>
      <c r="D415" s="20" t="s">
        <v>41</v>
      </c>
      <c r="E415" s="20" t="s">
        <v>2580</v>
      </c>
      <c r="F415" s="20" t="s">
        <v>2536</v>
      </c>
      <c r="G415" s="20" t="s">
        <v>227</v>
      </c>
      <c r="H415" s="20" t="s">
        <v>1528</v>
      </c>
      <c r="I415" s="26">
        <v>26407.5</v>
      </c>
      <c r="J415" s="26">
        <v>28520.1</v>
      </c>
      <c r="K415" s="26">
        <v>30231.31</v>
      </c>
      <c r="L415" s="26">
        <v>30231.3</v>
      </c>
      <c r="M415" s="20" t="s">
        <v>1529</v>
      </c>
      <c r="N415" s="20" t="s">
        <v>230</v>
      </c>
      <c r="O415" s="21" t="s">
        <v>231</v>
      </c>
    </row>
    <row r="416" spans="1:15" ht="22.5" hidden="1">
      <c r="A416" s="19" t="s">
        <v>1661</v>
      </c>
      <c r="B416" s="20" t="s">
        <v>2685</v>
      </c>
      <c r="C416" s="20" t="s">
        <v>2686</v>
      </c>
      <c r="D416" s="20" t="s">
        <v>5</v>
      </c>
      <c r="E416" s="20" t="s">
        <v>2687</v>
      </c>
      <c r="F416" s="20" t="s">
        <v>2633</v>
      </c>
      <c r="G416" s="20" t="s">
        <v>227</v>
      </c>
      <c r="H416" s="20" t="s">
        <v>2688</v>
      </c>
      <c r="I416" s="26">
        <v>21163.5</v>
      </c>
      <c r="J416" s="26">
        <v>22856.58</v>
      </c>
      <c r="K416" s="26">
        <v>24227.97</v>
      </c>
      <c r="L416" s="26">
        <v>24227.97</v>
      </c>
      <c r="M416" s="20" t="s">
        <v>409</v>
      </c>
      <c r="N416" s="20" t="s">
        <v>230</v>
      </c>
      <c r="O416" s="21" t="s">
        <v>231</v>
      </c>
    </row>
    <row r="417" spans="1:18" ht="22.5" hidden="1">
      <c r="A417" s="19" t="s">
        <v>1679</v>
      </c>
      <c r="B417" s="20" t="s">
        <v>2685</v>
      </c>
      <c r="C417" s="20" t="s">
        <v>2689</v>
      </c>
      <c r="D417" s="20" t="s">
        <v>5</v>
      </c>
      <c r="E417" s="20" t="s">
        <v>2690</v>
      </c>
      <c r="F417" s="20" t="s">
        <v>2633</v>
      </c>
      <c r="G417" s="20" t="s">
        <v>227</v>
      </c>
      <c r="H417" s="20" t="s">
        <v>2688</v>
      </c>
      <c r="I417" s="26">
        <v>21163.5</v>
      </c>
      <c r="J417" s="26">
        <v>22856.58</v>
      </c>
      <c r="K417" s="26">
        <v>24227.97</v>
      </c>
      <c r="L417" s="26">
        <v>24227.97</v>
      </c>
      <c r="M417" s="20" t="s">
        <v>409</v>
      </c>
      <c r="N417" s="20" t="s">
        <v>230</v>
      </c>
      <c r="O417" s="21" t="s">
        <v>231</v>
      </c>
    </row>
    <row r="418" spans="1:18" hidden="1">
      <c r="A418" s="19" t="s">
        <v>1658</v>
      </c>
      <c r="B418" s="20" t="s">
        <v>1532</v>
      </c>
      <c r="C418" s="20" t="s">
        <v>1533</v>
      </c>
      <c r="D418" s="20" t="s">
        <v>37</v>
      </c>
      <c r="E418" s="20" t="s">
        <v>1534</v>
      </c>
      <c r="F418" s="20" t="s">
        <v>326</v>
      </c>
      <c r="G418" s="20" t="s">
        <v>316</v>
      </c>
      <c r="H418" s="20" t="s">
        <v>1535</v>
      </c>
      <c r="I418" s="26">
        <v>5850</v>
      </c>
      <c r="J418" s="26">
        <v>6318</v>
      </c>
      <c r="K418" s="26">
        <v>6697.08</v>
      </c>
      <c r="L418" s="26">
        <v>6697.08</v>
      </c>
      <c r="M418" s="20" t="s">
        <v>1536</v>
      </c>
      <c r="N418" s="20" t="s">
        <v>230</v>
      </c>
      <c r="O418" s="21" t="s">
        <v>231</v>
      </c>
    </row>
    <row r="419" spans="1:18" hidden="1">
      <c r="A419" s="19" t="s">
        <v>1700</v>
      </c>
      <c r="B419" s="20" t="s">
        <v>1532</v>
      </c>
      <c r="C419" s="20" t="s">
        <v>1538</v>
      </c>
      <c r="D419" s="20" t="s">
        <v>37</v>
      </c>
      <c r="E419" s="20" t="s">
        <v>1539</v>
      </c>
      <c r="F419" s="20" t="s">
        <v>326</v>
      </c>
      <c r="G419" s="20" t="s">
        <v>316</v>
      </c>
      <c r="H419" s="20" t="s">
        <v>1535</v>
      </c>
      <c r="I419" s="26">
        <v>1170</v>
      </c>
      <c r="J419" s="26">
        <v>1263.5999999999999</v>
      </c>
      <c r="K419" s="26">
        <v>1339.42</v>
      </c>
      <c r="L419" s="26">
        <v>1339.42</v>
      </c>
      <c r="M419" s="20" t="s">
        <v>1536</v>
      </c>
      <c r="N419" s="20" t="s">
        <v>230</v>
      </c>
      <c r="O419" s="21" t="s">
        <v>231</v>
      </c>
    </row>
    <row r="420" spans="1:18" hidden="1">
      <c r="A420" s="19" t="s">
        <v>1709</v>
      </c>
      <c r="B420" s="20" t="s">
        <v>1532</v>
      </c>
      <c r="C420" s="20" t="s">
        <v>1541</v>
      </c>
      <c r="D420" s="20" t="s">
        <v>37</v>
      </c>
      <c r="E420" s="20" t="s">
        <v>1542</v>
      </c>
      <c r="F420" s="20" t="s">
        <v>326</v>
      </c>
      <c r="G420" s="20" t="s">
        <v>316</v>
      </c>
      <c r="H420" s="20" t="s">
        <v>1535</v>
      </c>
      <c r="I420" s="26">
        <v>11700</v>
      </c>
      <c r="J420" s="26">
        <v>12636</v>
      </c>
      <c r="K420" s="26">
        <v>13394.16</v>
      </c>
      <c r="L420" s="26">
        <v>13394.16</v>
      </c>
      <c r="M420" s="20" t="s">
        <v>1536</v>
      </c>
      <c r="N420" s="20" t="s">
        <v>230</v>
      </c>
      <c r="O420" s="21" t="s">
        <v>231</v>
      </c>
    </row>
    <row r="421" spans="1:18" hidden="1">
      <c r="A421" s="19" t="s">
        <v>1714</v>
      </c>
      <c r="B421" s="20" t="s">
        <v>1532</v>
      </c>
      <c r="C421" s="20" t="s">
        <v>1544</v>
      </c>
      <c r="D421" s="20" t="s">
        <v>37</v>
      </c>
      <c r="E421" s="20" t="s">
        <v>1545</v>
      </c>
      <c r="F421" s="20" t="s">
        <v>326</v>
      </c>
      <c r="G421" s="20" t="s">
        <v>316</v>
      </c>
      <c r="H421" s="20" t="s">
        <v>1535</v>
      </c>
      <c r="I421" s="26">
        <v>2925</v>
      </c>
      <c r="J421" s="26">
        <v>3159</v>
      </c>
      <c r="K421" s="26">
        <v>3348.54</v>
      </c>
      <c r="L421" s="26">
        <v>3348.54</v>
      </c>
      <c r="M421" s="20" t="s">
        <v>1536</v>
      </c>
      <c r="N421" s="20" t="s">
        <v>230</v>
      </c>
      <c r="O421" s="21" t="s">
        <v>231</v>
      </c>
    </row>
    <row r="422" spans="1:18" ht="101.25" hidden="1">
      <c r="A422" s="19" t="s">
        <v>1720</v>
      </c>
      <c r="B422" s="20" t="s">
        <v>1547</v>
      </c>
      <c r="C422" s="20" t="s">
        <v>1548</v>
      </c>
      <c r="D422" s="20" t="s">
        <v>438</v>
      </c>
      <c r="E422" s="20" t="s">
        <v>1549</v>
      </c>
      <c r="F422" s="20" t="s">
        <v>3173</v>
      </c>
      <c r="G422" s="20" t="s">
        <v>3174</v>
      </c>
      <c r="H422" s="20" t="s">
        <v>1550</v>
      </c>
      <c r="I422" s="26">
        <v>5915.61</v>
      </c>
      <c r="J422" s="26">
        <v>6388.86</v>
      </c>
      <c r="K422" s="26">
        <v>6772.19</v>
      </c>
      <c r="L422" s="26">
        <v>6772.18</v>
      </c>
      <c r="M422" s="20" t="s">
        <v>1551</v>
      </c>
      <c r="N422" s="20" t="s">
        <v>230</v>
      </c>
      <c r="O422" s="21" t="s">
        <v>231</v>
      </c>
    </row>
    <row r="423" spans="1:18" ht="101.25" hidden="1">
      <c r="A423" s="19" t="s">
        <v>1717</v>
      </c>
      <c r="B423" s="20" t="s">
        <v>1547</v>
      </c>
      <c r="C423" s="20" t="s">
        <v>1548</v>
      </c>
      <c r="D423" s="20" t="s">
        <v>515</v>
      </c>
      <c r="E423" s="20" t="s">
        <v>1553</v>
      </c>
      <c r="F423" s="20" t="s">
        <v>3173</v>
      </c>
      <c r="G423" s="20" t="s">
        <v>3174</v>
      </c>
      <c r="H423" s="20" t="s">
        <v>1550</v>
      </c>
      <c r="I423" s="26">
        <v>2366.2399999999998</v>
      </c>
      <c r="J423" s="26">
        <v>2555.54</v>
      </c>
      <c r="K423" s="26">
        <v>2708.87</v>
      </c>
      <c r="L423" s="26">
        <v>2708.87</v>
      </c>
      <c r="M423" s="20" t="s">
        <v>1551</v>
      </c>
      <c r="N423" s="20" t="s">
        <v>230</v>
      </c>
      <c r="O423" s="21" t="s">
        <v>231</v>
      </c>
    </row>
    <row r="424" spans="1:18" ht="33.75" hidden="1">
      <c r="A424" s="19" t="s">
        <v>1721</v>
      </c>
      <c r="B424" s="20" t="s">
        <v>2446</v>
      </c>
      <c r="C424" s="20" t="s">
        <v>2447</v>
      </c>
      <c r="D424" s="20" t="s">
        <v>726</v>
      </c>
      <c r="E424" s="20" t="s">
        <v>2448</v>
      </c>
      <c r="F424" s="20" t="s">
        <v>2429</v>
      </c>
      <c r="G424" s="20" t="s">
        <v>227</v>
      </c>
      <c r="H424" s="20" t="s">
        <v>2449</v>
      </c>
      <c r="I424" s="26">
        <v>28526</v>
      </c>
      <c r="J424" s="26">
        <v>30808.080000000002</v>
      </c>
      <c r="K424" s="26">
        <v>32656.560000000001</v>
      </c>
      <c r="L424" s="26">
        <v>32656.560000000001</v>
      </c>
      <c r="M424" s="20" t="s">
        <v>545</v>
      </c>
      <c r="N424" s="20" t="s">
        <v>230</v>
      </c>
      <c r="O424" s="21" t="s">
        <v>231</v>
      </c>
    </row>
    <row r="425" spans="1:18" ht="45" hidden="1">
      <c r="A425" s="19" t="s">
        <v>1722</v>
      </c>
      <c r="B425" s="20" t="s">
        <v>1555</v>
      </c>
      <c r="C425" s="20" t="s">
        <v>1556</v>
      </c>
      <c r="D425" s="20" t="s">
        <v>1557</v>
      </c>
      <c r="E425" s="20" t="s">
        <v>1558</v>
      </c>
      <c r="F425" s="20" t="s">
        <v>2477</v>
      </c>
      <c r="G425" s="20" t="s">
        <v>316</v>
      </c>
      <c r="H425" s="20" t="s">
        <v>345</v>
      </c>
      <c r="I425" s="26">
        <v>2397.84</v>
      </c>
      <c r="J425" s="26">
        <v>2589.67</v>
      </c>
      <c r="K425" s="26">
        <v>2745.05</v>
      </c>
      <c r="L425" s="26">
        <v>2745.05</v>
      </c>
      <c r="M425" s="20" t="s">
        <v>346</v>
      </c>
      <c r="N425" s="20" t="s">
        <v>230</v>
      </c>
      <c r="O425" s="21" t="s">
        <v>231</v>
      </c>
    </row>
    <row r="426" spans="1:18" ht="45" hidden="1">
      <c r="A426" s="19" t="s">
        <v>1727</v>
      </c>
      <c r="B426" s="20" t="s">
        <v>1555</v>
      </c>
      <c r="C426" s="20" t="s">
        <v>1560</v>
      </c>
      <c r="D426" s="20" t="s">
        <v>1557</v>
      </c>
      <c r="E426" s="20" t="s">
        <v>1561</v>
      </c>
      <c r="F426" s="20" t="s">
        <v>2477</v>
      </c>
      <c r="G426" s="20" t="s">
        <v>316</v>
      </c>
      <c r="H426" s="20" t="s">
        <v>345</v>
      </c>
      <c r="I426" s="26">
        <v>4795.68</v>
      </c>
      <c r="J426" s="26">
        <v>5179.33</v>
      </c>
      <c r="K426" s="26">
        <v>5490.09</v>
      </c>
      <c r="L426" s="26">
        <v>5490.09</v>
      </c>
      <c r="M426" s="20" t="s">
        <v>346</v>
      </c>
      <c r="N426" s="20" t="s">
        <v>230</v>
      </c>
      <c r="O426" s="21" t="s">
        <v>231</v>
      </c>
    </row>
    <row r="427" spans="1:18" ht="45" hidden="1">
      <c r="A427" s="19" t="s">
        <v>1730</v>
      </c>
      <c r="B427" s="20" t="s">
        <v>1555</v>
      </c>
      <c r="C427" s="20" t="s">
        <v>1563</v>
      </c>
      <c r="D427" s="20" t="s">
        <v>1557</v>
      </c>
      <c r="E427" s="20" t="s">
        <v>1564</v>
      </c>
      <c r="F427" s="20" t="s">
        <v>2477</v>
      </c>
      <c r="G427" s="20" t="s">
        <v>316</v>
      </c>
      <c r="H427" s="20" t="s">
        <v>345</v>
      </c>
      <c r="I427" s="26">
        <v>599.46</v>
      </c>
      <c r="J427" s="26">
        <v>647.41999999999996</v>
      </c>
      <c r="K427" s="26">
        <v>686.26</v>
      </c>
      <c r="L427" s="26">
        <v>686.26</v>
      </c>
      <c r="M427" s="20" t="s">
        <v>346</v>
      </c>
      <c r="N427" s="20" t="s">
        <v>230</v>
      </c>
      <c r="O427" s="21" t="s">
        <v>231</v>
      </c>
    </row>
    <row r="428" spans="1:18" ht="45" hidden="1">
      <c r="A428" s="19" t="s">
        <v>1739</v>
      </c>
      <c r="B428" s="20" t="s">
        <v>1555</v>
      </c>
      <c r="C428" s="20" t="s">
        <v>1566</v>
      </c>
      <c r="D428" s="20" t="s">
        <v>1557</v>
      </c>
      <c r="E428" s="20" t="s">
        <v>1567</v>
      </c>
      <c r="F428" s="20" t="s">
        <v>2477</v>
      </c>
      <c r="G428" s="20" t="s">
        <v>316</v>
      </c>
      <c r="H428" s="20" t="s">
        <v>345</v>
      </c>
      <c r="I428" s="26">
        <v>1198.92</v>
      </c>
      <c r="J428" s="26">
        <v>1294.83</v>
      </c>
      <c r="K428" s="26">
        <v>1372.53</v>
      </c>
      <c r="L428" s="26">
        <v>1372.53</v>
      </c>
      <c r="M428" s="20" t="s">
        <v>346</v>
      </c>
      <c r="N428" s="20" t="s">
        <v>230</v>
      </c>
      <c r="O428" s="21" t="s">
        <v>231</v>
      </c>
    </row>
    <row r="429" spans="1:18" ht="22.5" hidden="1">
      <c r="A429" s="19" t="s">
        <v>1733</v>
      </c>
      <c r="B429" s="20" t="s">
        <v>1575</v>
      </c>
      <c r="C429" s="20" t="s">
        <v>1576</v>
      </c>
      <c r="D429" s="20" t="s">
        <v>613</v>
      </c>
      <c r="E429" s="20" t="s">
        <v>1577</v>
      </c>
      <c r="F429" s="20" t="s">
        <v>251</v>
      </c>
      <c r="G429" s="20" t="s">
        <v>316</v>
      </c>
      <c r="H429" s="20" t="s">
        <v>1578</v>
      </c>
      <c r="I429" s="26">
        <v>301000</v>
      </c>
      <c r="J429" s="26">
        <v>325080</v>
      </c>
      <c r="K429" s="26">
        <v>327240</v>
      </c>
      <c r="L429" s="26">
        <v>327240</v>
      </c>
      <c r="M429" s="20" t="s">
        <v>1579</v>
      </c>
      <c r="N429" s="20" t="s">
        <v>230</v>
      </c>
      <c r="O429" s="21" t="s">
        <v>231</v>
      </c>
    </row>
    <row r="430" spans="1:18" ht="33.75" hidden="1">
      <c r="A430" s="19" t="s">
        <v>1743</v>
      </c>
      <c r="B430" s="20" t="s">
        <v>194</v>
      </c>
      <c r="C430" s="20" t="s">
        <v>1581</v>
      </c>
      <c r="D430" s="20" t="s">
        <v>1275</v>
      </c>
      <c r="E430" s="20" t="s">
        <v>1582</v>
      </c>
      <c r="F430" s="20" t="s">
        <v>2581</v>
      </c>
      <c r="G430" s="20" t="s">
        <v>227</v>
      </c>
      <c r="H430" s="20" t="s">
        <v>1583</v>
      </c>
      <c r="I430" s="26">
        <v>9700</v>
      </c>
      <c r="J430" s="26">
        <v>10476</v>
      </c>
      <c r="K430" s="26">
        <v>11104.56</v>
      </c>
      <c r="L430" s="26">
        <v>11104.56</v>
      </c>
      <c r="M430" s="20" t="s">
        <v>1106</v>
      </c>
      <c r="N430" s="20" t="s">
        <v>230</v>
      </c>
      <c r="O430" s="21" t="s">
        <v>231</v>
      </c>
      <c r="Q430">
        <f>0.23*4+3*0.46</f>
        <v>2.3000000000000003</v>
      </c>
      <c r="R430" s="13">
        <f>SZPL[[#This Row],[Cena zbytu netto]]/Q430</f>
        <v>4217.391304347826</v>
      </c>
    </row>
    <row r="431" spans="1:18" ht="33.75" hidden="1">
      <c r="A431" s="19" t="s">
        <v>1742</v>
      </c>
      <c r="B431" s="20" t="s">
        <v>1585</v>
      </c>
      <c r="C431" s="20" t="s">
        <v>1586</v>
      </c>
      <c r="D431" s="20" t="s">
        <v>438</v>
      </c>
      <c r="E431" s="20" t="s">
        <v>1587</v>
      </c>
      <c r="F431" s="20" t="s">
        <v>2633</v>
      </c>
      <c r="G431" s="20" t="s">
        <v>227</v>
      </c>
      <c r="H431" s="20" t="s">
        <v>1588</v>
      </c>
      <c r="I431" s="26">
        <v>20833</v>
      </c>
      <c r="J431" s="26">
        <v>22499.64</v>
      </c>
      <c r="K431" s="26">
        <v>23849.62</v>
      </c>
      <c r="L431" s="26">
        <v>23849.62</v>
      </c>
      <c r="M431" s="20" t="s">
        <v>361</v>
      </c>
      <c r="N431" s="20" t="s">
        <v>230</v>
      </c>
      <c r="O431" s="21" t="s">
        <v>231</v>
      </c>
      <c r="Q431">
        <f>28*0.92</f>
        <v>25.76</v>
      </c>
      <c r="R431" s="13">
        <f>SZPL[[#This Row],[Cena zbytu netto]]/Q431</f>
        <v>808.73447204968943</v>
      </c>
    </row>
    <row r="432" spans="1:18" ht="22.5" hidden="1">
      <c r="A432" s="19" t="s">
        <v>1744</v>
      </c>
      <c r="B432" s="20" t="s">
        <v>1585</v>
      </c>
      <c r="C432" s="20" t="s">
        <v>2950</v>
      </c>
      <c r="D432" s="20" t="s">
        <v>2951</v>
      </c>
      <c r="E432" s="20" t="s">
        <v>2952</v>
      </c>
      <c r="F432" s="20" t="s">
        <v>2867</v>
      </c>
      <c r="G432" s="20" t="s">
        <v>227</v>
      </c>
      <c r="H432" s="20" t="s">
        <v>1588</v>
      </c>
      <c r="I432" s="26">
        <v>41666</v>
      </c>
      <c r="J432" s="26">
        <v>44999.28</v>
      </c>
      <c r="K432" s="26">
        <v>47159.28</v>
      </c>
      <c r="L432" s="26">
        <v>47159.28</v>
      </c>
      <c r="M432" s="20" t="s">
        <v>361</v>
      </c>
      <c r="N432" s="20" t="s">
        <v>230</v>
      </c>
      <c r="O432" s="21" t="s">
        <v>231</v>
      </c>
    </row>
    <row r="433" spans="1:15" ht="45" hidden="1">
      <c r="A433" s="19" t="s">
        <v>1751</v>
      </c>
      <c r="B433" s="20" t="s">
        <v>1590</v>
      </c>
      <c r="C433" s="20" t="s">
        <v>1591</v>
      </c>
      <c r="D433" s="20" t="s">
        <v>1016</v>
      </c>
      <c r="E433" s="20" t="s">
        <v>1592</v>
      </c>
      <c r="F433" s="20" t="s">
        <v>2477</v>
      </c>
      <c r="G433" s="20" t="s">
        <v>316</v>
      </c>
      <c r="H433" s="20" t="s">
        <v>812</v>
      </c>
      <c r="I433" s="26">
        <v>2470</v>
      </c>
      <c r="J433" s="26">
        <v>2667.6</v>
      </c>
      <c r="K433" s="26">
        <v>2827.66</v>
      </c>
      <c r="L433" s="26">
        <v>2472.7600000000002</v>
      </c>
      <c r="M433" s="20" t="s">
        <v>346</v>
      </c>
      <c r="N433" s="20" t="s">
        <v>230</v>
      </c>
      <c r="O433" s="21" t="s">
        <v>231</v>
      </c>
    </row>
    <row r="434" spans="1:15" ht="45" hidden="1">
      <c r="A434" s="19" t="s">
        <v>1749</v>
      </c>
      <c r="B434" s="20" t="s">
        <v>1590</v>
      </c>
      <c r="C434" s="20" t="s">
        <v>1594</v>
      </c>
      <c r="D434" s="20" t="s">
        <v>1595</v>
      </c>
      <c r="E434" s="20" t="s">
        <v>1596</v>
      </c>
      <c r="F434" s="20" t="s">
        <v>440</v>
      </c>
      <c r="G434" s="20" t="s">
        <v>316</v>
      </c>
      <c r="H434" s="20" t="s">
        <v>812</v>
      </c>
      <c r="I434" s="26">
        <v>3705</v>
      </c>
      <c r="J434" s="26">
        <v>4001.4</v>
      </c>
      <c r="K434" s="26">
        <v>4241.4799999999996</v>
      </c>
      <c r="L434" s="26">
        <v>3709.14</v>
      </c>
      <c r="M434" s="20" t="s">
        <v>346</v>
      </c>
      <c r="N434" s="20" t="s">
        <v>230</v>
      </c>
      <c r="O434" s="21" t="s">
        <v>231</v>
      </c>
    </row>
    <row r="435" spans="1:15" ht="45" hidden="1">
      <c r="A435" s="19" t="s">
        <v>1753</v>
      </c>
      <c r="B435" s="20" t="s">
        <v>1590</v>
      </c>
      <c r="C435" s="20" t="s">
        <v>1598</v>
      </c>
      <c r="D435" s="20" t="s">
        <v>1595</v>
      </c>
      <c r="E435" s="20" t="s">
        <v>1599</v>
      </c>
      <c r="F435" s="20" t="s">
        <v>440</v>
      </c>
      <c r="G435" s="20" t="s">
        <v>316</v>
      </c>
      <c r="H435" s="20" t="s">
        <v>812</v>
      </c>
      <c r="I435" s="26">
        <v>4940</v>
      </c>
      <c r="J435" s="26">
        <v>5335.2</v>
      </c>
      <c r="K435" s="26">
        <v>5655.31</v>
      </c>
      <c r="L435" s="26">
        <v>4945.5200000000004</v>
      </c>
      <c r="M435" s="20" t="s">
        <v>346</v>
      </c>
      <c r="N435" s="20" t="s">
        <v>230</v>
      </c>
      <c r="O435" s="21" t="s">
        <v>231</v>
      </c>
    </row>
    <row r="436" spans="1:15" ht="45" hidden="1">
      <c r="A436" s="19" t="s">
        <v>1758</v>
      </c>
      <c r="B436" s="20" t="s">
        <v>1590</v>
      </c>
      <c r="C436" s="20" t="s">
        <v>1601</v>
      </c>
      <c r="D436" s="20" t="s">
        <v>1595</v>
      </c>
      <c r="E436" s="20" t="s">
        <v>1602</v>
      </c>
      <c r="F436" s="20" t="s">
        <v>440</v>
      </c>
      <c r="G436" s="20" t="s">
        <v>316</v>
      </c>
      <c r="H436" s="20" t="s">
        <v>812</v>
      </c>
      <c r="I436" s="26">
        <v>617.5</v>
      </c>
      <c r="J436" s="26">
        <v>666.9</v>
      </c>
      <c r="K436" s="26">
        <v>706.91</v>
      </c>
      <c r="L436" s="26">
        <v>618.19000000000005</v>
      </c>
      <c r="M436" s="20" t="s">
        <v>346</v>
      </c>
      <c r="N436" s="20" t="s">
        <v>230</v>
      </c>
      <c r="O436" s="21" t="s">
        <v>231</v>
      </c>
    </row>
    <row r="437" spans="1:15" ht="45" hidden="1">
      <c r="A437" s="19" t="s">
        <v>1761</v>
      </c>
      <c r="B437" s="20" t="s">
        <v>1590</v>
      </c>
      <c r="C437" s="20" t="s">
        <v>1604</v>
      </c>
      <c r="D437" s="20" t="s">
        <v>1595</v>
      </c>
      <c r="E437" s="20" t="s">
        <v>1605</v>
      </c>
      <c r="F437" s="20" t="s">
        <v>440</v>
      </c>
      <c r="G437" s="20" t="s">
        <v>316</v>
      </c>
      <c r="H437" s="20" t="s">
        <v>812</v>
      </c>
      <c r="I437" s="26">
        <v>7410</v>
      </c>
      <c r="J437" s="26">
        <v>8002.8</v>
      </c>
      <c r="K437" s="26">
        <v>8482.9699999999993</v>
      </c>
      <c r="L437" s="26">
        <v>7418.28</v>
      </c>
      <c r="M437" s="20" t="s">
        <v>346</v>
      </c>
      <c r="N437" s="20" t="s">
        <v>230</v>
      </c>
      <c r="O437" s="21" t="s">
        <v>231</v>
      </c>
    </row>
    <row r="438" spans="1:15" ht="45" hidden="1">
      <c r="A438" s="19" t="s">
        <v>1763</v>
      </c>
      <c r="B438" s="20" t="s">
        <v>1590</v>
      </c>
      <c r="C438" s="20" t="s">
        <v>1607</v>
      </c>
      <c r="D438" s="20" t="s">
        <v>1595</v>
      </c>
      <c r="E438" s="20" t="s">
        <v>1608</v>
      </c>
      <c r="F438" s="20" t="s">
        <v>440</v>
      </c>
      <c r="G438" s="20" t="s">
        <v>316</v>
      </c>
      <c r="H438" s="20" t="s">
        <v>812</v>
      </c>
      <c r="I438" s="26">
        <v>1235</v>
      </c>
      <c r="J438" s="26">
        <v>1333.8</v>
      </c>
      <c r="K438" s="26">
        <v>1413.83</v>
      </c>
      <c r="L438" s="26">
        <v>1236.3800000000001</v>
      </c>
      <c r="M438" s="20" t="s">
        <v>346</v>
      </c>
      <c r="N438" s="20" t="s">
        <v>230</v>
      </c>
      <c r="O438" s="21" t="s">
        <v>231</v>
      </c>
    </row>
    <row r="439" spans="1:15" ht="22.5" hidden="1">
      <c r="A439" s="19" t="s">
        <v>1765</v>
      </c>
      <c r="B439" s="20" t="s">
        <v>1610</v>
      </c>
      <c r="C439" s="20" t="s">
        <v>1611</v>
      </c>
      <c r="D439" s="20" t="s">
        <v>73</v>
      </c>
      <c r="E439" s="20" t="s">
        <v>1612</v>
      </c>
      <c r="F439" s="20" t="s">
        <v>440</v>
      </c>
      <c r="G439" s="20" t="s">
        <v>227</v>
      </c>
      <c r="H439" s="20" t="s">
        <v>1613</v>
      </c>
      <c r="I439" s="26">
        <v>61258.68</v>
      </c>
      <c r="J439" s="26">
        <v>66159.37</v>
      </c>
      <c r="K439" s="26">
        <v>68319.37</v>
      </c>
      <c r="L439" s="26">
        <v>68319.37</v>
      </c>
      <c r="M439" s="20" t="s">
        <v>1614</v>
      </c>
      <c r="N439" s="20" t="s">
        <v>230</v>
      </c>
      <c r="O439" s="21" t="s">
        <v>231</v>
      </c>
    </row>
    <row r="440" spans="1:15" hidden="1">
      <c r="A440" s="19" t="s">
        <v>1768</v>
      </c>
      <c r="B440" s="20" t="s">
        <v>1610</v>
      </c>
      <c r="C440" s="20" t="s">
        <v>1616</v>
      </c>
      <c r="D440" s="20" t="s">
        <v>73</v>
      </c>
      <c r="E440" s="20" t="s">
        <v>1617</v>
      </c>
      <c r="F440" s="20" t="s">
        <v>440</v>
      </c>
      <c r="G440" s="20" t="s">
        <v>227</v>
      </c>
      <c r="H440" s="20" t="s">
        <v>1613</v>
      </c>
      <c r="I440" s="26">
        <v>10209.780000000001</v>
      </c>
      <c r="J440" s="26">
        <v>11026.56</v>
      </c>
      <c r="K440" s="26">
        <v>11688.16</v>
      </c>
      <c r="L440" s="26">
        <v>11688.16</v>
      </c>
      <c r="M440" s="20" t="s">
        <v>1614</v>
      </c>
      <c r="N440" s="20" t="s">
        <v>230</v>
      </c>
      <c r="O440" s="21" t="s">
        <v>231</v>
      </c>
    </row>
    <row r="441" spans="1:15" hidden="1">
      <c r="A441" s="19" t="s">
        <v>1769</v>
      </c>
      <c r="B441" s="20" t="s">
        <v>1610</v>
      </c>
      <c r="C441" s="20" t="s">
        <v>1619</v>
      </c>
      <c r="D441" s="20" t="s">
        <v>73</v>
      </c>
      <c r="E441" s="20" t="s">
        <v>1620</v>
      </c>
      <c r="F441" s="20" t="s">
        <v>440</v>
      </c>
      <c r="G441" s="20" t="s">
        <v>227</v>
      </c>
      <c r="H441" s="20" t="s">
        <v>1613</v>
      </c>
      <c r="I441" s="26">
        <v>20419.560000000001</v>
      </c>
      <c r="J441" s="26">
        <v>22053.119999999999</v>
      </c>
      <c r="K441" s="26">
        <v>23376.31</v>
      </c>
      <c r="L441" s="26">
        <v>23376.31</v>
      </c>
      <c r="M441" s="20" t="s">
        <v>1614</v>
      </c>
      <c r="N441" s="20" t="s">
        <v>230</v>
      </c>
      <c r="O441" s="21" t="s">
        <v>231</v>
      </c>
    </row>
    <row r="442" spans="1:15" hidden="1">
      <c r="A442" s="19" t="s">
        <v>1770</v>
      </c>
      <c r="B442" s="20" t="s">
        <v>1610</v>
      </c>
      <c r="C442" s="20" t="s">
        <v>1622</v>
      </c>
      <c r="D442" s="20" t="s">
        <v>73</v>
      </c>
      <c r="E442" s="20" t="s">
        <v>1623</v>
      </c>
      <c r="F442" s="20" t="s">
        <v>440</v>
      </c>
      <c r="G442" s="20" t="s">
        <v>227</v>
      </c>
      <c r="H442" s="20" t="s">
        <v>1613</v>
      </c>
      <c r="I442" s="26">
        <v>30629.34</v>
      </c>
      <c r="J442" s="26">
        <v>33079.69</v>
      </c>
      <c r="K442" s="26">
        <v>35064.47</v>
      </c>
      <c r="L442" s="26">
        <v>35064.47</v>
      </c>
      <c r="M442" s="20" t="s">
        <v>1614</v>
      </c>
      <c r="N442" s="20" t="s">
        <v>230</v>
      </c>
      <c r="O442" s="21" t="s">
        <v>231</v>
      </c>
    </row>
    <row r="443" spans="1:15" ht="33.75" hidden="1">
      <c r="A443" s="19" t="s">
        <v>1771</v>
      </c>
      <c r="B443" s="20" t="s">
        <v>195</v>
      </c>
      <c r="C443" s="20" t="s">
        <v>23</v>
      </c>
      <c r="D443" s="20" t="s">
        <v>52</v>
      </c>
      <c r="E443" s="20" t="s">
        <v>167</v>
      </c>
      <c r="F443" s="20" t="s">
        <v>2633</v>
      </c>
      <c r="G443" s="20" t="s">
        <v>227</v>
      </c>
      <c r="H443" s="20" t="s">
        <v>1625</v>
      </c>
      <c r="I443" s="26">
        <v>5553.35</v>
      </c>
      <c r="J443" s="26">
        <v>5997.62</v>
      </c>
      <c r="K443" s="26">
        <v>6357.47</v>
      </c>
      <c r="L443" s="26">
        <v>6357.47</v>
      </c>
      <c r="M443" s="20" t="s">
        <v>361</v>
      </c>
      <c r="N443" s="20" t="s">
        <v>230</v>
      </c>
      <c r="O443" s="21" t="s">
        <v>231</v>
      </c>
    </row>
    <row r="444" spans="1:15" ht="33.75" hidden="1">
      <c r="A444" s="19" t="s">
        <v>1772</v>
      </c>
      <c r="B444" s="20" t="s">
        <v>1627</v>
      </c>
      <c r="C444" s="20" t="s">
        <v>1628</v>
      </c>
      <c r="D444" s="20" t="s">
        <v>5</v>
      </c>
      <c r="E444" s="20" t="s">
        <v>1629</v>
      </c>
      <c r="F444" s="20" t="s">
        <v>3054</v>
      </c>
      <c r="G444" s="20" t="s">
        <v>227</v>
      </c>
      <c r="H444" s="20" t="s">
        <v>1630</v>
      </c>
      <c r="I444" s="26">
        <v>7449.52</v>
      </c>
      <c r="J444" s="26">
        <v>8045.48</v>
      </c>
      <c r="K444" s="26">
        <v>8528.2099999999991</v>
      </c>
      <c r="L444" s="26">
        <v>8528.2099999999991</v>
      </c>
      <c r="M444" s="20" t="s">
        <v>3175</v>
      </c>
      <c r="N444" s="20" t="s">
        <v>230</v>
      </c>
      <c r="O444" s="21" t="s">
        <v>231</v>
      </c>
    </row>
    <row r="445" spans="1:15" ht="33.75" hidden="1">
      <c r="A445" s="19" t="s">
        <v>1776</v>
      </c>
      <c r="B445" s="20" t="s">
        <v>1627</v>
      </c>
      <c r="C445" s="20" t="s">
        <v>1632</v>
      </c>
      <c r="D445" s="20" t="s">
        <v>5</v>
      </c>
      <c r="E445" s="20" t="s">
        <v>1633</v>
      </c>
      <c r="F445" s="20" t="s">
        <v>3054</v>
      </c>
      <c r="G445" s="20" t="s">
        <v>227</v>
      </c>
      <c r="H445" s="20" t="s">
        <v>1630</v>
      </c>
      <c r="I445" s="26">
        <v>7449.52</v>
      </c>
      <c r="J445" s="26">
        <v>8045.48</v>
      </c>
      <c r="K445" s="26">
        <v>8528.2099999999991</v>
      </c>
      <c r="L445" s="26">
        <v>8528.2099999999991</v>
      </c>
      <c r="M445" s="20" t="s">
        <v>3175</v>
      </c>
      <c r="N445" s="20" t="s">
        <v>230</v>
      </c>
      <c r="O445" s="21" t="s">
        <v>231</v>
      </c>
    </row>
    <row r="446" spans="1:15" ht="33.75" hidden="1">
      <c r="A446" s="19" t="s">
        <v>1779</v>
      </c>
      <c r="B446" s="20" t="s">
        <v>2450</v>
      </c>
      <c r="C446" s="20" t="s">
        <v>2451</v>
      </c>
      <c r="D446" s="20" t="s">
        <v>61</v>
      </c>
      <c r="E446" s="20" t="s">
        <v>2452</v>
      </c>
      <c r="F446" s="20" t="s">
        <v>2429</v>
      </c>
      <c r="G446" s="20" t="s">
        <v>227</v>
      </c>
      <c r="H446" s="20" t="s">
        <v>2453</v>
      </c>
      <c r="I446" s="26">
        <v>14860</v>
      </c>
      <c r="J446" s="26">
        <v>16048.8</v>
      </c>
      <c r="K446" s="26">
        <v>17011.73</v>
      </c>
      <c r="L446" s="26">
        <v>17011.73</v>
      </c>
      <c r="M446" s="20" t="s">
        <v>2454</v>
      </c>
      <c r="N446" s="20" t="s">
        <v>230</v>
      </c>
      <c r="O446" s="21" t="s">
        <v>231</v>
      </c>
    </row>
    <row r="447" spans="1:15" ht="33.75" hidden="1">
      <c r="A447" s="19" t="s">
        <v>1786</v>
      </c>
      <c r="B447" s="20" t="s">
        <v>2450</v>
      </c>
      <c r="C447" s="20" t="s">
        <v>2455</v>
      </c>
      <c r="D447" s="20" t="s">
        <v>61</v>
      </c>
      <c r="E447" s="20" t="s">
        <v>2456</v>
      </c>
      <c r="F447" s="20" t="s">
        <v>2429</v>
      </c>
      <c r="G447" s="20" t="s">
        <v>227</v>
      </c>
      <c r="H447" s="20" t="s">
        <v>2453</v>
      </c>
      <c r="I447" s="26">
        <v>2972</v>
      </c>
      <c r="J447" s="26">
        <v>3209.76</v>
      </c>
      <c r="K447" s="26">
        <v>3402.35</v>
      </c>
      <c r="L447" s="26">
        <v>3402.35</v>
      </c>
      <c r="M447" s="20" t="s">
        <v>2454</v>
      </c>
      <c r="N447" s="20" t="s">
        <v>230</v>
      </c>
      <c r="O447" s="21" t="s">
        <v>231</v>
      </c>
    </row>
    <row r="448" spans="1:15" ht="22.5" hidden="1">
      <c r="A448" s="19" t="s">
        <v>1795</v>
      </c>
      <c r="B448" s="20" t="s">
        <v>96</v>
      </c>
      <c r="C448" s="20" t="s">
        <v>99</v>
      </c>
      <c r="D448" s="20" t="s">
        <v>93</v>
      </c>
      <c r="E448" s="20" t="s">
        <v>3176</v>
      </c>
      <c r="F448" s="20" t="s">
        <v>3054</v>
      </c>
      <c r="G448" s="20" t="s">
        <v>227</v>
      </c>
      <c r="H448" s="20" t="s">
        <v>1636</v>
      </c>
      <c r="I448" s="26">
        <v>1132.2</v>
      </c>
      <c r="J448" s="26">
        <v>1222.78</v>
      </c>
      <c r="K448" s="26">
        <v>1296.1400000000001</v>
      </c>
      <c r="L448" s="26">
        <v>1296.1400000000001</v>
      </c>
      <c r="M448" s="20" t="s">
        <v>1637</v>
      </c>
      <c r="N448" s="20" t="s">
        <v>230</v>
      </c>
      <c r="O448" s="21" t="s">
        <v>231</v>
      </c>
    </row>
    <row r="449" spans="1:15" ht="22.5" hidden="1">
      <c r="A449" s="19" t="s">
        <v>1789</v>
      </c>
      <c r="B449" s="20" t="s">
        <v>96</v>
      </c>
      <c r="C449" s="20" t="s">
        <v>99</v>
      </c>
      <c r="D449" s="20" t="s">
        <v>1635</v>
      </c>
      <c r="E449" s="20" t="s">
        <v>100</v>
      </c>
      <c r="F449" s="20" t="s">
        <v>440</v>
      </c>
      <c r="G449" s="20" t="s">
        <v>227</v>
      </c>
      <c r="H449" s="20" t="s">
        <v>1636</v>
      </c>
      <c r="I449" s="26">
        <v>1132.2</v>
      </c>
      <c r="J449" s="26">
        <v>1222.78</v>
      </c>
      <c r="K449" s="26">
        <v>1296.1400000000001</v>
      </c>
      <c r="L449" s="26">
        <v>1296.1400000000001</v>
      </c>
      <c r="M449" s="20" t="s">
        <v>1637</v>
      </c>
      <c r="N449" s="20" t="s">
        <v>230</v>
      </c>
      <c r="O449" s="21" t="s">
        <v>231</v>
      </c>
    </row>
    <row r="450" spans="1:15" ht="33.75" hidden="1">
      <c r="A450" s="19" t="s">
        <v>1801</v>
      </c>
      <c r="B450" s="20" t="s">
        <v>96</v>
      </c>
      <c r="C450" s="20" t="s">
        <v>2953</v>
      </c>
      <c r="D450" s="20" t="s">
        <v>42</v>
      </c>
      <c r="E450" s="20" t="s">
        <v>2954</v>
      </c>
      <c r="F450" s="20" t="s">
        <v>2867</v>
      </c>
      <c r="G450" s="20" t="s">
        <v>227</v>
      </c>
      <c r="H450" s="20" t="s">
        <v>1636</v>
      </c>
      <c r="I450" s="26">
        <v>1132.2</v>
      </c>
      <c r="J450" s="26">
        <v>1222.78</v>
      </c>
      <c r="K450" s="26">
        <v>1296.1400000000001</v>
      </c>
      <c r="L450" s="26">
        <v>1296.1400000000001</v>
      </c>
      <c r="M450" s="20" t="s">
        <v>1637</v>
      </c>
      <c r="N450" s="20" t="s">
        <v>230</v>
      </c>
      <c r="O450" s="21" t="s">
        <v>231</v>
      </c>
    </row>
    <row r="451" spans="1:15" ht="22.5" hidden="1">
      <c r="A451" s="19" t="s">
        <v>1792</v>
      </c>
      <c r="B451" s="20" t="s">
        <v>96</v>
      </c>
      <c r="C451" s="20" t="s">
        <v>3177</v>
      </c>
      <c r="D451" s="20" t="s">
        <v>93</v>
      </c>
      <c r="E451" s="20" t="s">
        <v>3178</v>
      </c>
      <c r="F451" s="20" t="s">
        <v>3054</v>
      </c>
      <c r="G451" s="20" t="s">
        <v>227</v>
      </c>
      <c r="H451" s="20" t="s">
        <v>1636</v>
      </c>
      <c r="I451" s="26">
        <v>2264.4</v>
      </c>
      <c r="J451" s="26">
        <v>2445.5500000000002</v>
      </c>
      <c r="K451" s="26">
        <v>2592.2800000000002</v>
      </c>
      <c r="L451" s="26">
        <v>2592.2800000000002</v>
      </c>
      <c r="M451" s="20" t="s">
        <v>1637</v>
      </c>
      <c r="N451" s="20" t="s">
        <v>230</v>
      </c>
      <c r="O451" s="21" t="s">
        <v>231</v>
      </c>
    </row>
    <row r="452" spans="1:15" ht="33.75" hidden="1">
      <c r="A452" s="19" t="s">
        <v>1807</v>
      </c>
      <c r="B452" s="20" t="s">
        <v>96</v>
      </c>
      <c r="C452" s="20" t="s">
        <v>2955</v>
      </c>
      <c r="D452" s="20" t="s">
        <v>42</v>
      </c>
      <c r="E452" s="20" t="s">
        <v>2956</v>
      </c>
      <c r="F452" s="20" t="s">
        <v>2867</v>
      </c>
      <c r="G452" s="20" t="s">
        <v>227</v>
      </c>
      <c r="H452" s="20" t="s">
        <v>1636</v>
      </c>
      <c r="I452" s="26">
        <v>2264.4</v>
      </c>
      <c r="J452" s="26">
        <v>2445.5500000000002</v>
      </c>
      <c r="K452" s="26">
        <v>2592.2800000000002</v>
      </c>
      <c r="L452" s="26">
        <v>2592.2800000000002</v>
      </c>
      <c r="M452" s="20" t="s">
        <v>1637</v>
      </c>
      <c r="N452" s="20" t="s">
        <v>230</v>
      </c>
      <c r="O452" s="21" t="s">
        <v>231</v>
      </c>
    </row>
    <row r="453" spans="1:15" ht="22.5" hidden="1">
      <c r="A453" s="19" t="s">
        <v>1799</v>
      </c>
      <c r="B453" s="20" t="s">
        <v>96</v>
      </c>
      <c r="C453" s="20" t="s">
        <v>97</v>
      </c>
      <c r="D453" s="20" t="s">
        <v>93</v>
      </c>
      <c r="E453" s="20" t="s">
        <v>3179</v>
      </c>
      <c r="F453" s="20" t="s">
        <v>3054</v>
      </c>
      <c r="G453" s="20" t="s">
        <v>227</v>
      </c>
      <c r="H453" s="20" t="s">
        <v>1636</v>
      </c>
      <c r="I453" s="26">
        <v>566.1</v>
      </c>
      <c r="J453" s="26">
        <v>611.39</v>
      </c>
      <c r="K453" s="26">
        <v>648.08000000000004</v>
      </c>
      <c r="L453" s="26">
        <v>648.08000000000004</v>
      </c>
      <c r="M453" s="20" t="s">
        <v>498</v>
      </c>
      <c r="N453" s="20" t="s">
        <v>230</v>
      </c>
      <c r="O453" s="21" t="s">
        <v>231</v>
      </c>
    </row>
    <row r="454" spans="1:15" ht="22.5" hidden="1">
      <c r="A454" s="19" t="s">
        <v>1798</v>
      </c>
      <c r="B454" s="20" t="s">
        <v>96</v>
      </c>
      <c r="C454" s="20" t="s">
        <v>97</v>
      </c>
      <c r="D454" s="20" t="s">
        <v>1639</v>
      </c>
      <c r="E454" s="20" t="s">
        <v>98</v>
      </c>
      <c r="F454" s="20" t="s">
        <v>440</v>
      </c>
      <c r="G454" s="20" t="s">
        <v>227</v>
      </c>
      <c r="H454" s="20" t="s">
        <v>1636</v>
      </c>
      <c r="I454" s="26">
        <v>566.1</v>
      </c>
      <c r="J454" s="26">
        <v>611.39</v>
      </c>
      <c r="K454" s="26">
        <v>648.08000000000004</v>
      </c>
      <c r="L454" s="26">
        <v>648.08000000000004</v>
      </c>
      <c r="M454" s="20" t="s">
        <v>498</v>
      </c>
      <c r="N454" s="20" t="s">
        <v>230</v>
      </c>
      <c r="O454" s="21" t="s">
        <v>231</v>
      </c>
    </row>
    <row r="455" spans="1:15" ht="33.75" hidden="1">
      <c r="A455" s="19" t="s">
        <v>1810</v>
      </c>
      <c r="B455" s="20" t="s">
        <v>96</v>
      </c>
      <c r="C455" s="20" t="s">
        <v>2957</v>
      </c>
      <c r="D455" s="20" t="s">
        <v>42</v>
      </c>
      <c r="E455" s="20" t="s">
        <v>2958</v>
      </c>
      <c r="F455" s="20" t="s">
        <v>2867</v>
      </c>
      <c r="G455" s="20" t="s">
        <v>227</v>
      </c>
      <c r="H455" s="20" t="s">
        <v>1636</v>
      </c>
      <c r="I455" s="26">
        <v>566.1</v>
      </c>
      <c r="J455" s="26">
        <v>611.39</v>
      </c>
      <c r="K455" s="26">
        <v>648.08000000000004</v>
      </c>
      <c r="L455" s="26">
        <v>648.08000000000004</v>
      </c>
      <c r="M455" s="20" t="s">
        <v>498</v>
      </c>
      <c r="N455" s="20" t="s">
        <v>230</v>
      </c>
      <c r="O455" s="21" t="s">
        <v>231</v>
      </c>
    </row>
    <row r="456" spans="1:15" ht="22.5" hidden="1">
      <c r="A456" s="19" t="s">
        <v>1813</v>
      </c>
      <c r="B456" s="20" t="s">
        <v>2959</v>
      </c>
      <c r="C456" s="20" t="s">
        <v>2960</v>
      </c>
      <c r="D456" s="20" t="s">
        <v>917</v>
      </c>
      <c r="E456" s="20" t="s">
        <v>2961</v>
      </c>
      <c r="F456" s="20" t="s">
        <v>2867</v>
      </c>
      <c r="G456" s="20" t="s">
        <v>227</v>
      </c>
      <c r="H456" s="20" t="s">
        <v>2962</v>
      </c>
      <c r="I456" s="26">
        <v>99703.11</v>
      </c>
      <c r="J456" s="26">
        <v>107679.36</v>
      </c>
      <c r="K456" s="26">
        <v>109839.36</v>
      </c>
      <c r="L456" s="26">
        <v>109839.36</v>
      </c>
      <c r="M456" s="20" t="s">
        <v>2963</v>
      </c>
      <c r="N456" s="20" t="s">
        <v>230</v>
      </c>
      <c r="O456" s="21" t="s">
        <v>231</v>
      </c>
    </row>
    <row r="457" spans="1:15" ht="33.75" hidden="1">
      <c r="A457" s="19" t="s">
        <v>1869</v>
      </c>
      <c r="B457" s="20" t="s">
        <v>1641</v>
      </c>
      <c r="C457" s="20" t="s">
        <v>1642</v>
      </c>
      <c r="D457" s="20" t="s">
        <v>1643</v>
      </c>
      <c r="E457" s="20" t="s">
        <v>1644</v>
      </c>
      <c r="F457" s="20" t="s">
        <v>2536</v>
      </c>
      <c r="G457" s="20" t="s">
        <v>227</v>
      </c>
      <c r="H457" s="20" t="s">
        <v>1645</v>
      </c>
      <c r="I457" s="26">
        <v>8000000</v>
      </c>
      <c r="J457" s="26">
        <v>8640000</v>
      </c>
      <c r="K457" s="26">
        <v>8642160</v>
      </c>
      <c r="L457" s="26">
        <v>8642160</v>
      </c>
      <c r="M457" s="20" t="s">
        <v>1579</v>
      </c>
      <c r="N457" s="20" t="s">
        <v>230</v>
      </c>
      <c r="O457" s="21" t="s">
        <v>231</v>
      </c>
    </row>
    <row r="458" spans="1:15" ht="33.75" hidden="1">
      <c r="A458" s="19" t="s">
        <v>1861</v>
      </c>
      <c r="B458" s="20" t="s">
        <v>1641</v>
      </c>
      <c r="C458" s="20" t="s">
        <v>1642</v>
      </c>
      <c r="D458" s="20" t="s">
        <v>1647</v>
      </c>
      <c r="E458" s="20" t="s">
        <v>1648</v>
      </c>
      <c r="F458" s="20" t="s">
        <v>2536</v>
      </c>
      <c r="G458" s="20" t="s">
        <v>227</v>
      </c>
      <c r="H458" s="20" t="s">
        <v>1645</v>
      </c>
      <c r="I458" s="26">
        <v>8000000</v>
      </c>
      <c r="J458" s="26">
        <v>8640000</v>
      </c>
      <c r="K458" s="26">
        <v>8642160</v>
      </c>
      <c r="L458" s="26">
        <v>8642160</v>
      </c>
      <c r="M458" s="20" t="s">
        <v>1579</v>
      </c>
      <c r="N458" s="20" t="s">
        <v>230</v>
      </c>
      <c r="O458" s="21" t="s">
        <v>231</v>
      </c>
    </row>
    <row r="459" spans="1:15" ht="33.75" hidden="1">
      <c r="A459" s="19" t="s">
        <v>1852</v>
      </c>
      <c r="B459" s="20" t="s">
        <v>1641</v>
      </c>
      <c r="C459" s="20" t="s">
        <v>1642</v>
      </c>
      <c r="D459" s="20" t="s">
        <v>1650</v>
      </c>
      <c r="E459" s="20" t="s">
        <v>1651</v>
      </c>
      <c r="F459" s="20" t="s">
        <v>2536</v>
      </c>
      <c r="G459" s="20" t="s">
        <v>227</v>
      </c>
      <c r="H459" s="20" t="s">
        <v>1645</v>
      </c>
      <c r="I459" s="26">
        <v>8000000</v>
      </c>
      <c r="J459" s="26">
        <v>8640000</v>
      </c>
      <c r="K459" s="26">
        <v>8642160</v>
      </c>
      <c r="L459" s="26">
        <v>8642160</v>
      </c>
      <c r="M459" s="20" t="s">
        <v>1579</v>
      </c>
      <c r="N459" s="20" t="s">
        <v>230</v>
      </c>
      <c r="O459" s="21" t="s">
        <v>231</v>
      </c>
    </row>
    <row r="460" spans="1:15" ht="33.75" hidden="1">
      <c r="A460" s="19" t="s">
        <v>1844</v>
      </c>
      <c r="B460" s="20" t="s">
        <v>1641</v>
      </c>
      <c r="C460" s="20" t="s">
        <v>1642</v>
      </c>
      <c r="D460" s="20" t="s">
        <v>1653</v>
      </c>
      <c r="E460" s="20" t="s">
        <v>1654</v>
      </c>
      <c r="F460" s="20" t="s">
        <v>2536</v>
      </c>
      <c r="G460" s="20" t="s">
        <v>227</v>
      </c>
      <c r="H460" s="20" t="s">
        <v>1645</v>
      </c>
      <c r="I460" s="26">
        <v>8000000</v>
      </c>
      <c r="J460" s="26">
        <v>8640000</v>
      </c>
      <c r="K460" s="26">
        <v>8642160</v>
      </c>
      <c r="L460" s="26">
        <v>8642160</v>
      </c>
      <c r="M460" s="20" t="s">
        <v>1579</v>
      </c>
      <c r="N460" s="20" t="s">
        <v>230</v>
      </c>
      <c r="O460" s="21" t="s">
        <v>231</v>
      </c>
    </row>
    <row r="461" spans="1:15" ht="33.75" hidden="1">
      <c r="A461" s="19" t="s">
        <v>1836</v>
      </c>
      <c r="B461" s="20" t="s">
        <v>1641</v>
      </c>
      <c r="C461" s="20" t="s">
        <v>1642</v>
      </c>
      <c r="D461" s="20" t="s">
        <v>1656</v>
      </c>
      <c r="E461" s="20" t="s">
        <v>1657</v>
      </c>
      <c r="F461" s="20" t="s">
        <v>2536</v>
      </c>
      <c r="G461" s="20" t="s">
        <v>227</v>
      </c>
      <c r="H461" s="20" t="s">
        <v>1645</v>
      </c>
      <c r="I461" s="26">
        <v>8000000</v>
      </c>
      <c r="J461" s="26">
        <v>8640000</v>
      </c>
      <c r="K461" s="26">
        <v>8642160</v>
      </c>
      <c r="L461" s="26">
        <v>8642160</v>
      </c>
      <c r="M461" s="20" t="s">
        <v>1579</v>
      </c>
      <c r="N461" s="20" t="s">
        <v>230</v>
      </c>
      <c r="O461" s="21" t="s">
        <v>231</v>
      </c>
    </row>
    <row r="462" spans="1:15" ht="33.75" hidden="1">
      <c r="A462" s="19" t="s">
        <v>1830</v>
      </c>
      <c r="B462" s="20" t="s">
        <v>1641</v>
      </c>
      <c r="C462" s="20" t="s">
        <v>1642</v>
      </c>
      <c r="D462" s="20" t="s">
        <v>1659</v>
      </c>
      <c r="E462" s="20" t="s">
        <v>1660</v>
      </c>
      <c r="F462" s="20" t="s">
        <v>2536</v>
      </c>
      <c r="G462" s="20" t="s">
        <v>227</v>
      </c>
      <c r="H462" s="20" t="s">
        <v>1645</v>
      </c>
      <c r="I462" s="26">
        <v>8000000</v>
      </c>
      <c r="J462" s="26">
        <v>8640000</v>
      </c>
      <c r="K462" s="26">
        <v>8642160</v>
      </c>
      <c r="L462" s="26">
        <v>8642160</v>
      </c>
      <c r="M462" s="20" t="s">
        <v>1579</v>
      </c>
      <c r="N462" s="20" t="s">
        <v>230</v>
      </c>
      <c r="O462" s="21" t="s">
        <v>231</v>
      </c>
    </row>
    <row r="463" spans="1:15" ht="33.75" hidden="1">
      <c r="A463" s="19" t="s">
        <v>1816</v>
      </c>
      <c r="B463" s="20" t="s">
        <v>1641</v>
      </c>
      <c r="C463" s="20" t="s">
        <v>1642</v>
      </c>
      <c r="D463" s="20" t="s">
        <v>1662</v>
      </c>
      <c r="E463" s="20" t="s">
        <v>1663</v>
      </c>
      <c r="F463" s="20" t="s">
        <v>2536</v>
      </c>
      <c r="G463" s="20" t="s">
        <v>227</v>
      </c>
      <c r="H463" s="20" t="s">
        <v>1645</v>
      </c>
      <c r="I463" s="26">
        <v>8000000</v>
      </c>
      <c r="J463" s="26">
        <v>8640000</v>
      </c>
      <c r="K463" s="26">
        <v>8642160</v>
      </c>
      <c r="L463" s="26">
        <v>8642160</v>
      </c>
      <c r="M463" s="20" t="s">
        <v>1579</v>
      </c>
      <c r="N463" s="20" t="s">
        <v>230</v>
      </c>
      <c r="O463" s="21" t="s">
        <v>231</v>
      </c>
    </row>
    <row r="464" spans="1:15" ht="33.75" hidden="1">
      <c r="A464" s="19" t="s">
        <v>1871</v>
      </c>
      <c r="B464" s="20" t="s">
        <v>1641</v>
      </c>
      <c r="C464" s="20" t="s">
        <v>1642</v>
      </c>
      <c r="D464" s="20" t="s">
        <v>1665</v>
      </c>
      <c r="E464" s="20" t="s">
        <v>1666</v>
      </c>
      <c r="F464" s="20" t="s">
        <v>2536</v>
      </c>
      <c r="G464" s="20" t="s">
        <v>227</v>
      </c>
      <c r="H464" s="20" t="s">
        <v>1645</v>
      </c>
      <c r="I464" s="26">
        <v>8000000</v>
      </c>
      <c r="J464" s="26">
        <v>8640000</v>
      </c>
      <c r="K464" s="26">
        <v>8642160</v>
      </c>
      <c r="L464" s="26">
        <v>8642160</v>
      </c>
      <c r="M464" s="20" t="s">
        <v>1579</v>
      </c>
      <c r="N464" s="20" t="s">
        <v>230</v>
      </c>
      <c r="O464" s="21" t="s">
        <v>231</v>
      </c>
    </row>
    <row r="465" spans="1:15" ht="33.75" hidden="1">
      <c r="A465" s="19" t="s">
        <v>1865</v>
      </c>
      <c r="B465" s="20" t="s">
        <v>1641</v>
      </c>
      <c r="C465" s="20" t="s">
        <v>1642</v>
      </c>
      <c r="D465" s="20" t="s">
        <v>1668</v>
      </c>
      <c r="E465" s="20" t="s">
        <v>1669</v>
      </c>
      <c r="F465" s="20" t="s">
        <v>2536</v>
      </c>
      <c r="G465" s="20" t="s">
        <v>227</v>
      </c>
      <c r="H465" s="20" t="s">
        <v>1645</v>
      </c>
      <c r="I465" s="26">
        <v>8000000</v>
      </c>
      <c r="J465" s="26">
        <v>8640000</v>
      </c>
      <c r="K465" s="26">
        <v>8642160</v>
      </c>
      <c r="L465" s="26">
        <v>8642160</v>
      </c>
      <c r="M465" s="20" t="s">
        <v>1579</v>
      </c>
      <c r="N465" s="20" t="s">
        <v>230</v>
      </c>
      <c r="O465" s="21" t="s">
        <v>231</v>
      </c>
    </row>
    <row r="466" spans="1:15" ht="33.75" hidden="1">
      <c r="A466" s="19" t="s">
        <v>1855</v>
      </c>
      <c r="B466" s="20" t="s">
        <v>1641</v>
      </c>
      <c r="C466" s="20" t="s">
        <v>1642</v>
      </c>
      <c r="D466" s="20" t="s">
        <v>1671</v>
      </c>
      <c r="E466" s="20" t="s">
        <v>1672</v>
      </c>
      <c r="F466" s="20" t="s">
        <v>2536</v>
      </c>
      <c r="G466" s="20" t="s">
        <v>227</v>
      </c>
      <c r="H466" s="20" t="s">
        <v>1645</v>
      </c>
      <c r="I466" s="26">
        <v>8000000</v>
      </c>
      <c r="J466" s="26">
        <v>8640000</v>
      </c>
      <c r="K466" s="26">
        <v>8642160</v>
      </c>
      <c r="L466" s="26">
        <v>8642160</v>
      </c>
      <c r="M466" s="20" t="s">
        <v>1579</v>
      </c>
      <c r="N466" s="20" t="s">
        <v>230</v>
      </c>
      <c r="O466" s="21" t="s">
        <v>231</v>
      </c>
    </row>
    <row r="467" spans="1:15" ht="33.75" hidden="1">
      <c r="A467" s="19" t="s">
        <v>1850</v>
      </c>
      <c r="B467" s="20" t="s">
        <v>1641</v>
      </c>
      <c r="C467" s="20" t="s">
        <v>1642</v>
      </c>
      <c r="D467" s="20" t="s">
        <v>1674</v>
      </c>
      <c r="E467" s="20" t="s">
        <v>1675</v>
      </c>
      <c r="F467" s="20" t="s">
        <v>2536</v>
      </c>
      <c r="G467" s="20" t="s">
        <v>227</v>
      </c>
      <c r="H467" s="20" t="s">
        <v>1645</v>
      </c>
      <c r="I467" s="26">
        <v>8000000</v>
      </c>
      <c r="J467" s="26">
        <v>8640000</v>
      </c>
      <c r="K467" s="26">
        <v>8642160</v>
      </c>
      <c r="L467" s="26">
        <v>8642160</v>
      </c>
      <c r="M467" s="20" t="s">
        <v>1579</v>
      </c>
      <c r="N467" s="20" t="s">
        <v>230</v>
      </c>
      <c r="O467" s="21" t="s">
        <v>231</v>
      </c>
    </row>
    <row r="468" spans="1:15" ht="33.75" hidden="1">
      <c r="A468" s="19" t="s">
        <v>1842</v>
      </c>
      <c r="B468" s="20" t="s">
        <v>1641</v>
      </c>
      <c r="C468" s="20" t="s">
        <v>1642</v>
      </c>
      <c r="D468" s="20" t="s">
        <v>1677</v>
      </c>
      <c r="E468" s="20" t="s">
        <v>1678</v>
      </c>
      <c r="F468" s="20" t="s">
        <v>2536</v>
      </c>
      <c r="G468" s="20" t="s">
        <v>227</v>
      </c>
      <c r="H468" s="20" t="s">
        <v>1645</v>
      </c>
      <c r="I468" s="26">
        <v>8000000</v>
      </c>
      <c r="J468" s="26">
        <v>8640000</v>
      </c>
      <c r="K468" s="26">
        <v>8642160</v>
      </c>
      <c r="L468" s="26">
        <v>8642160</v>
      </c>
      <c r="M468" s="20" t="s">
        <v>1579</v>
      </c>
      <c r="N468" s="20" t="s">
        <v>230</v>
      </c>
      <c r="O468" s="21" t="s">
        <v>231</v>
      </c>
    </row>
    <row r="469" spans="1:15" ht="33.75" hidden="1">
      <c r="A469" s="19" t="s">
        <v>1834</v>
      </c>
      <c r="B469" s="20" t="s">
        <v>1641</v>
      </c>
      <c r="C469" s="20" t="s">
        <v>1642</v>
      </c>
      <c r="D469" s="20" t="s">
        <v>1680</v>
      </c>
      <c r="E469" s="20" t="s">
        <v>1681</v>
      </c>
      <c r="F469" s="20" t="s">
        <v>2536</v>
      </c>
      <c r="G469" s="20" t="s">
        <v>227</v>
      </c>
      <c r="H469" s="20" t="s">
        <v>1645</v>
      </c>
      <c r="I469" s="26">
        <v>8000000</v>
      </c>
      <c r="J469" s="26">
        <v>8640000</v>
      </c>
      <c r="K469" s="26">
        <v>8642160</v>
      </c>
      <c r="L469" s="26">
        <v>8642160</v>
      </c>
      <c r="M469" s="20" t="s">
        <v>1579</v>
      </c>
      <c r="N469" s="20" t="s">
        <v>230</v>
      </c>
      <c r="O469" s="21" t="s">
        <v>231</v>
      </c>
    </row>
    <row r="470" spans="1:15" ht="33.75" hidden="1">
      <c r="A470" s="19" t="s">
        <v>1829</v>
      </c>
      <c r="B470" s="20" t="s">
        <v>1641</v>
      </c>
      <c r="C470" s="20" t="s">
        <v>1642</v>
      </c>
      <c r="D470" s="20" t="s">
        <v>1683</v>
      </c>
      <c r="E470" s="20" t="s">
        <v>1684</v>
      </c>
      <c r="F470" s="20" t="s">
        <v>2536</v>
      </c>
      <c r="G470" s="20" t="s">
        <v>227</v>
      </c>
      <c r="H470" s="20" t="s">
        <v>1645</v>
      </c>
      <c r="I470" s="26">
        <v>8000000</v>
      </c>
      <c r="J470" s="26">
        <v>8640000</v>
      </c>
      <c r="K470" s="26">
        <v>8642160</v>
      </c>
      <c r="L470" s="26">
        <v>8642160</v>
      </c>
      <c r="M470" s="20" t="s">
        <v>1579</v>
      </c>
      <c r="N470" s="20" t="s">
        <v>230</v>
      </c>
      <c r="O470" s="21" t="s">
        <v>231</v>
      </c>
    </row>
    <row r="471" spans="1:15" ht="33.75" hidden="1">
      <c r="A471" s="19" t="s">
        <v>1864</v>
      </c>
      <c r="B471" s="20" t="s">
        <v>1641</v>
      </c>
      <c r="C471" s="20" t="s">
        <v>1642</v>
      </c>
      <c r="D471" s="20" t="s">
        <v>1686</v>
      </c>
      <c r="E471" s="20" t="s">
        <v>1687</v>
      </c>
      <c r="F471" s="20" t="s">
        <v>2536</v>
      </c>
      <c r="G471" s="20" t="s">
        <v>227</v>
      </c>
      <c r="H471" s="20" t="s">
        <v>1645</v>
      </c>
      <c r="I471" s="26">
        <v>8000000</v>
      </c>
      <c r="J471" s="26">
        <v>8640000</v>
      </c>
      <c r="K471" s="26">
        <v>8642160</v>
      </c>
      <c r="L471" s="26">
        <v>8642160</v>
      </c>
      <c r="M471" s="20" t="s">
        <v>1579</v>
      </c>
      <c r="N471" s="20" t="s">
        <v>230</v>
      </c>
      <c r="O471" s="21" t="s">
        <v>231</v>
      </c>
    </row>
    <row r="472" spans="1:15" ht="33.75" hidden="1">
      <c r="A472" s="19" t="s">
        <v>1867</v>
      </c>
      <c r="B472" s="20" t="s">
        <v>1641</v>
      </c>
      <c r="C472" s="20" t="s">
        <v>1642</v>
      </c>
      <c r="D472" s="20" t="s">
        <v>1689</v>
      </c>
      <c r="E472" s="20" t="s">
        <v>1690</v>
      </c>
      <c r="F472" s="20" t="s">
        <v>2536</v>
      </c>
      <c r="G472" s="20" t="s">
        <v>227</v>
      </c>
      <c r="H472" s="20" t="s">
        <v>1645</v>
      </c>
      <c r="I472" s="26">
        <v>8000000</v>
      </c>
      <c r="J472" s="26">
        <v>8640000</v>
      </c>
      <c r="K472" s="26">
        <v>8642160</v>
      </c>
      <c r="L472" s="26">
        <v>8642160</v>
      </c>
      <c r="M472" s="20" t="s">
        <v>1579</v>
      </c>
      <c r="N472" s="20" t="s">
        <v>230</v>
      </c>
      <c r="O472" s="21" t="s">
        <v>231</v>
      </c>
    </row>
    <row r="473" spans="1:15" ht="33.75" hidden="1">
      <c r="A473" s="19" t="s">
        <v>1856</v>
      </c>
      <c r="B473" s="20" t="s">
        <v>1641</v>
      </c>
      <c r="C473" s="20" t="s">
        <v>1642</v>
      </c>
      <c r="D473" s="20" t="s">
        <v>1692</v>
      </c>
      <c r="E473" s="20" t="s">
        <v>1693</v>
      </c>
      <c r="F473" s="20" t="s">
        <v>2536</v>
      </c>
      <c r="G473" s="20" t="s">
        <v>227</v>
      </c>
      <c r="H473" s="20" t="s">
        <v>1645</v>
      </c>
      <c r="I473" s="26">
        <v>8000000</v>
      </c>
      <c r="J473" s="26">
        <v>8640000</v>
      </c>
      <c r="K473" s="26">
        <v>8642160</v>
      </c>
      <c r="L473" s="26">
        <v>8642160</v>
      </c>
      <c r="M473" s="20" t="s">
        <v>1579</v>
      </c>
      <c r="N473" s="20" t="s">
        <v>230</v>
      </c>
      <c r="O473" s="21" t="s">
        <v>231</v>
      </c>
    </row>
    <row r="474" spans="1:15" ht="33.75" hidden="1">
      <c r="A474" s="19" t="s">
        <v>1847</v>
      </c>
      <c r="B474" s="20" t="s">
        <v>1641</v>
      </c>
      <c r="C474" s="20" t="s">
        <v>1642</v>
      </c>
      <c r="D474" s="20" t="s">
        <v>1695</v>
      </c>
      <c r="E474" s="20" t="s">
        <v>1696</v>
      </c>
      <c r="F474" s="20" t="s">
        <v>2536</v>
      </c>
      <c r="G474" s="20" t="s">
        <v>227</v>
      </c>
      <c r="H474" s="20" t="s">
        <v>1645</v>
      </c>
      <c r="I474" s="26">
        <v>8000000</v>
      </c>
      <c r="J474" s="26">
        <v>8640000</v>
      </c>
      <c r="K474" s="26">
        <v>8642160</v>
      </c>
      <c r="L474" s="26">
        <v>8642160</v>
      </c>
      <c r="M474" s="20" t="s">
        <v>1579</v>
      </c>
      <c r="N474" s="20" t="s">
        <v>230</v>
      </c>
      <c r="O474" s="21" t="s">
        <v>231</v>
      </c>
    </row>
    <row r="475" spans="1:15" ht="33.75" hidden="1">
      <c r="A475" s="19" t="s">
        <v>1839</v>
      </c>
      <c r="B475" s="20" t="s">
        <v>1641</v>
      </c>
      <c r="C475" s="20" t="s">
        <v>1642</v>
      </c>
      <c r="D475" s="20" t="s">
        <v>1698</v>
      </c>
      <c r="E475" s="20" t="s">
        <v>1699</v>
      </c>
      <c r="F475" s="20" t="s">
        <v>2536</v>
      </c>
      <c r="G475" s="20" t="s">
        <v>227</v>
      </c>
      <c r="H475" s="20" t="s">
        <v>1645</v>
      </c>
      <c r="I475" s="26">
        <v>8000000</v>
      </c>
      <c r="J475" s="26">
        <v>8640000</v>
      </c>
      <c r="K475" s="26">
        <v>8642160</v>
      </c>
      <c r="L475" s="26">
        <v>8642160</v>
      </c>
      <c r="M475" s="20" t="s">
        <v>1579</v>
      </c>
      <c r="N475" s="20" t="s">
        <v>230</v>
      </c>
      <c r="O475" s="21" t="s">
        <v>231</v>
      </c>
    </row>
    <row r="476" spans="1:15" ht="33.75" hidden="1">
      <c r="A476" s="19" t="s">
        <v>1831</v>
      </c>
      <c r="B476" s="20" t="s">
        <v>1641</v>
      </c>
      <c r="C476" s="20" t="s">
        <v>1642</v>
      </c>
      <c r="D476" s="20" t="s">
        <v>1701</v>
      </c>
      <c r="E476" s="20" t="s">
        <v>1702</v>
      </c>
      <c r="F476" s="20" t="s">
        <v>2536</v>
      </c>
      <c r="G476" s="20" t="s">
        <v>227</v>
      </c>
      <c r="H476" s="20" t="s">
        <v>1645</v>
      </c>
      <c r="I476" s="26">
        <v>8000000</v>
      </c>
      <c r="J476" s="26">
        <v>8640000</v>
      </c>
      <c r="K476" s="26">
        <v>8642160</v>
      </c>
      <c r="L476" s="26">
        <v>8642160</v>
      </c>
      <c r="M476" s="20" t="s">
        <v>1579</v>
      </c>
      <c r="N476" s="20" t="s">
        <v>230</v>
      </c>
      <c r="O476" s="21" t="s">
        <v>231</v>
      </c>
    </row>
    <row r="477" spans="1:15" ht="33.75" hidden="1">
      <c r="A477" s="19" t="s">
        <v>1826</v>
      </c>
      <c r="B477" s="20" t="s">
        <v>1641</v>
      </c>
      <c r="C477" s="20" t="s">
        <v>1642</v>
      </c>
      <c r="D477" s="20" t="s">
        <v>1704</v>
      </c>
      <c r="E477" s="20" t="s">
        <v>1705</v>
      </c>
      <c r="F477" s="20" t="s">
        <v>2536</v>
      </c>
      <c r="G477" s="20" t="s">
        <v>227</v>
      </c>
      <c r="H477" s="20" t="s">
        <v>1645</v>
      </c>
      <c r="I477" s="26">
        <v>8000000</v>
      </c>
      <c r="J477" s="26">
        <v>8640000</v>
      </c>
      <c r="K477" s="26">
        <v>8642160</v>
      </c>
      <c r="L477" s="26">
        <v>8642160</v>
      </c>
      <c r="M477" s="20" t="s">
        <v>1579</v>
      </c>
      <c r="N477" s="20" t="s">
        <v>230</v>
      </c>
      <c r="O477" s="21" t="s">
        <v>231</v>
      </c>
    </row>
    <row r="478" spans="1:15" ht="33.75" hidden="1">
      <c r="A478" s="19" t="s">
        <v>1821</v>
      </c>
      <c r="B478" s="20" t="s">
        <v>1641</v>
      </c>
      <c r="C478" s="20" t="s">
        <v>1642</v>
      </c>
      <c r="D478" s="20" t="s">
        <v>1707</v>
      </c>
      <c r="E478" s="20" t="s">
        <v>1708</v>
      </c>
      <c r="F478" s="20" t="s">
        <v>2536</v>
      </c>
      <c r="G478" s="20" t="s">
        <v>227</v>
      </c>
      <c r="H478" s="20" t="s">
        <v>1645</v>
      </c>
      <c r="I478" s="26">
        <v>8000000</v>
      </c>
      <c r="J478" s="26">
        <v>8640000</v>
      </c>
      <c r="K478" s="26">
        <v>8642160</v>
      </c>
      <c r="L478" s="26">
        <v>8642160</v>
      </c>
      <c r="M478" s="20" t="s">
        <v>1579</v>
      </c>
      <c r="N478" s="20" t="s">
        <v>230</v>
      </c>
      <c r="O478" s="21" t="s">
        <v>231</v>
      </c>
    </row>
    <row r="479" spans="1:15" hidden="1">
      <c r="A479" s="19" t="s">
        <v>1866</v>
      </c>
      <c r="B479" s="20" t="s">
        <v>1710</v>
      </c>
      <c r="C479" s="20" t="s">
        <v>1711</v>
      </c>
      <c r="D479" s="20" t="s">
        <v>73</v>
      </c>
      <c r="E479" s="20" t="s">
        <v>1712</v>
      </c>
      <c r="F479" s="20" t="s">
        <v>3054</v>
      </c>
      <c r="G479" s="20" t="s">
        <v>2391</v>
      </c>
      <c r="H479" s="20" t="s">
        <v>1713</v>
      </c>
      <c r="I479" s="26">
        <v>23000</v>
      </c>
      <c r="J479" s="26">
        <v>24840</v>
      </c>
      <c r="K479" s="26">
        <v>26330.400000000001</v>
      </c>
      <c r="L479" s="26">
        <v>13165.2</v>
      </c>
      <c r="M479" s="20" t="s">
        <v>304</v>
      </c>
      <c r="N479" s="20" t="s">
        <v>230</v>
      </c>
      <c r="O479" s="21" t="s">
        <v>231</v>
      </c>
    </row>
    <row r="480" spans="1:15" hidden="1">
      <c r="A480" s="19" t="s">
        <v>1868</v>
      </c>
      <c r="B480" s="20" t="s">
        <v>1710</v>
      </c>
      <c r="C480" s="20" t="s">
        <v>1715</v>
      </c>
      <c r="D480" s="20" t="s">
        <v>73</v>
      </c>
      <c r="E480" s="20" t="s">
        <v>1716</v>
      </c>
      <c r="F480" s="20" t="s">
        <v>3054</v>
      </c>
      <c r="G480" s="20" t="s">
        <v>2391</v>
      </c>
      <c r="H480" s="20" t="s">
        <v>1713</v>
      </c>
      <c r="I480" s="26">
        <v>23000</v>
      </c>
      <c r="J480" s="26">
        <v>24840</v>
      </c>
      <c r="K480" s="26">
        <v>26330.400000000001</v>
      </c>
      <c r="L480" s="26">
        <v>26330.400000000001</v>
      </c>
      <c r="M480" s="20" t="s">
        <v>304</v>
      </c>
      <c r="N480" s="20" t="s">
        <v>230</v>
      </c>
      <c r="O480" s="21" t="s">
        <v>231</v>
      </c>
    </row>
    <row r="481" spans="1:15" ht="33.75" hidden="1">
      <c r="A481" s="19" t="s">
        <v>1870</v>
      </c>
      <c r="B481" s="20" t="s">
        <v>2691</v>
      </c>
      <c r="C481" s="20" t="s">
        <v>2692</v>
      </c>
      <c r="D481" s="20" t="s">
        <v>2693</v>
      </c>
      <c r="E481" s="20" t="s">
        <v>2694</v>
      </c>
      <c r="F481" s="20" t="s">
        <v>2633</v>
      </c>
      <c r="G481" s="20" t="s">
        <v>227</v>
      </c>
      <c r="H481" s="20" t="s">
        <v>2695</v>
      </c>
      <c r="I481" s="26">
        <v>7500</v>
      </c>
      <c r="J481" s="26">
        <v>8100</v>
      </c>
      <c r="K481" s="26">
        <v>8586</v>
      </c>
      <c r="L481" s="26">
        <v>8586</v>
      </c>
      <c r="M481" s="20" t="s">
        <v>2424</v>
      </c>
      <c r="N481" s="20" t="s">
        <v>230</v>
      </c>
      <c r="O481" s="21" t="s">
        <v>231</v>
      </c>
    </row>
    <row r="482" spans="1:15" ht="22.5" hidden="1">
      <c r="A482" s="19" t="s">
        <v>1872</v>
      </c>
      <c r="B482" s="20" t="s">
        <v>22</v>
      </c>
      <c r="C482" s="20" t="s">
        <v>24</v>
      </c>
      <c r="D482" s="20" t="s">
        <v>53</v>
      </c>
      <c r="E482" s="20" t="s">
        <v>170</v>
      </c>
      <c r="F482" s="20" t="s">
        <v>2696</v>
      </c>
      <c r="G482" s="20" t="s">
        <v>227</v>
      </c>
      <c r="H482" s="20" t="s">
        <v>1718</v>
      </c>
      <c r="I482" s="26">
        <v>1293.74</v>
      </c>
      <c r="J482" s="26">
        <v>1397.24</v>
      </c>
      <c r="K482" s="26">
        <v>1481.07</v>
      </c>
      <c r="L482" s="26">
        <v>528.96</v>
      </c>
      <c r="M482" s="20" t="s">
        <v>1719</v>
      </c>
      <c r="N482" s="20" t="s">
        <v>230</v>
      </c>
      <c r="O482" s="21" t="s">
        <v>231</v>
      </c>
    </row>
    <row r="483" spans="1:15" ht="22.5" hidden="1">
      <c r="A483" s="19" t="s">
        <v>1874</v>
      </c>
      <c r="B483" s="20" t="s">
        <v>22</v>
      </c>
      <c r="C483" s="20" t="s">
        <v>25</v>
      </c>
      <c r="D483" s="20" t="s">
        <v>7</v>
      </c>
      <c r="E483" s="20" t="s">
        <v>171</v>
      </c>
      <c r="F483" s="20" t="s">
        <v>2696</v>
      </c>
      <c r="G483" s="20" t="s">
        <v>227</v>
      </c>
      <c r="H483" s="20" t="s">
        <v>1718</v>
      </c>
      <c r="I483" s="26">
        <v>5174.96</v>
      </c>
      <c r="J483" s="26">
        <v>5588.96</v>
      </c>
      <c r="K483" s="26">
        <v>5924.3</v>
      </c>
      <c r="L483" s="26">
        <v>5924.3</v>
      </c>
      <c r="M483" s="20" t="s">
        <v>1719</v>
      </c>
      <c r="N483" s="20" t="s">
        <v>230</v>
      </c>
      <c r="O483" s="21" t="s">
        <v>231</v>
      </c>
    </row>
    <row r="484" spans="1:15" hidden="1">
      <c r="A484" s="19" t="s">
        <v>1875</v>
      </c>
      <c r="B484" s="20" t="s">
        <v>1723</v>
      </c>
      <c r="C484" s="20" t="s">
        <v>1724</v>
      </c>
      <c r="D484" s="20" t="s">
        <v>133</v>
      </c>
      <c r="E484" s="20" t="s">
        <v>1725</v>
      </c>
      <c r="F484" s="20" t="s">
        <v>3054</v>
      </c>
      <c r="G484" s="20" t="s">
        <v>3180</v>
      </c>
      <c r="H484" s="20" t="s">
        <v>1726</v>
      </c>
      <c r="I484" s="26">
        <v>8400</v>
      </c>
      <c r="J484" s="26">
        <v>9072</v>
      </c>
      <c r="K484" s="26">
        <v>9616.32</v>
      </c>
      <c r="L484" s="26">
        <v>9616.32</v>
      </c>
      <c r="M484" s="20" t="s">
        <v>229</v>
      </c>
      <c r="N484" s="20" t="s">
        <v>230</v>
      </c>
      <c r="O484" s="21" t="s">
        <v>231</v>
      </c>
    </row>
    <row r="485" spans="1:15" hidden="1">
      <c r="A485" s="19" t="s">
        <v>1877</v>
      </c>
      <c r="B485" s="20" t="s">
        <v>1723</v>
      </c>
      <c r="C485" s="20" t="s">
        <v>1728</v>
      </c>
      <c r="D485" s="20" t="s">
        <v>133</v>
      </c>
      <c r="E485" s="20" t="s">
        <v>1729</v>
      </c>
      <c r="F485" s="20" t="s">
        <v>3054</v>
      </c>
      <c r="G485" s="20" t="s">
        <v>3180</v>
      </c>
      <c r="H485" s="20" t="s">
        <v>1726</v>
      </c>
      <c r="I485" s="26">
        <v>8400</v>
      </c>
      <c r="J485" s="26">
        <v>9072</v>
      </c>
      <c r="K485" s="26">
        <v>9616.32</v>
      </c>
      <c r="L485" s="26">
        <v>9616.32</v>
      </c>
      <c r="M485" s="20" t="s">
        <v>229</v>
      </c>
      <c r="N485" s="20" t="s">
        <v>230</v>
      </c>
      <c r="O485" s="21" t="s">
        <v>231</v>
      </c>
    </row>
    <row r="486" spans="1:15" hidden="1">
      <c r="A486" s="19" t="s">
        <v>1878</v>
      </c>
      <c r="B486" s="20" t="s">
        <v>1723</v>
      </c>
      <c r="C486" s="20" t="s">
        <v>1731</v>
      </c>
      <c r="D486" s="20" t="s">
        <v>133</v>
      </c>
      <c r="E486" s="20" t="s">
        <v>1732</v>
      </c>
      <c r="F486" s="20" t="s">
        <v>3054</v>
      </c>
      <c r="G486" s="20" t="s">
        <v>3180</v>
      </c>
      <c r="H486" s="20" t="s">
        <v>1726</v>
      </c>
      <c r="I486" s="26">
        <v>8400</v>
      </c>
      <c r="J486" s="26">
        <v>9072</v>
      </c>
      <c r="K486" s="26">
        <v>9616.32</v>
      </c>
      <c r="L486" s="26">
        <v>7212.24</v>
      </c>
      <c r="M486" s="20" t="s">
        <v>229</v>
      </c>
      <c r="N486" s="20" t="s">
        <v>230</v>
      </c>
      <c r="O486" s="21" t="s">
        <v>231</v>
      </c>
    </row>
    <row r="487" spans="1:15" ht="22.5" hidden="1">
      <c r="A487" s="19" t="s">
        <v>1879</v>
      </c>
      <c r="B487" s="20" t="s">
        <v>1734</v>
      </c>
      <c r="C487" s="20" t="s">
        <v>1735</v>
      </c>
      <c r="D487" s="20" t="s">
        <v>205</v>
      </c>
      <c r="E487" s="20" t="s">
        <v>1736</v>
      </c>
      <c r="F487" s="20" t="s">
        <v>2754</v>
      </c>
      <c r="G487" s="20" t="s">
        <v>227</v>
      </c>
      <c r="H487" s="20" t="s">
        <v>1737</v>
      </c>
      <c r="I487" s="26">
        <v>1468.25</v>
      </c>
      <c r="J487" s="26">
        <v>1585.71</v>
      </c>
      <c r="K487" s="26">
        <v>1680.86</v>
      </c>
      <c r="L487" s="26">
        <v>1680.86</v>
      </c>
      <c r="M487" s="20" t="s">
        <v>1738</v>
      </c>
      <c r="N487" s="20" t="s">
        <v>230</v>
      </c>
      <c r="O487" s="21" t="s">
        <v>231</v>
      </c>
    </row>
    <row r="488" spans="1:15" ht="22.5" hidden="1">
      <c r="A488" s="19" t="s">
        <v>1885</v>
      </c>
      <c r="B488" s="20" t="s">
        <v>1734</v>
      </c>
      <c r="C488" s="20" t="s">
        <v>1735</v>
      </c>
      <c r="D488" s="20" t="s">
        <v>1740</v>
      </c>
      <c r="E488" s="20" t="s">
        <v>1741</v>
      </c>
      <c r="F488" s="20" t="s">
        <v>2754</v>
      </c>
      <c r="G488" s="20" t="s">
        <v>227</v>
      </c>
      <c r="H488" s="20" t="s">
        <v>1737</v>
      </c>
      <c r="I488" s="26">
        <v>2936.5</v>
      </c>
      <c r="J488" s="26">
        <v>3171.42</v>
      </c>
      <c r="K488" s="26">
        <v>3361.71</v>
      </c>
      <c r="L488" s="26">
        <v>3361.71</v>
      </c>
      <c r="M488" s="20" t="s">
        <v>1738</v>
      </c>
      <c r="N488" s="20" t="s">
        <v>230</v>
      </c>
      <c r="O488" s="21" t="s">
        <v>231</v>
      </c>
    </row>
    <row r="489" spans="1:15" ht="33.75" hidden="1">
      <c r="A489" s="19" t="s">
        <v>1891</v>
      </c>
      <c r="B489" s="20" t="s">
        <v>196</v>
      </c>
      <c r="C489" s="20" t="s">
        <v>1745</v>
      </c>
      <c r="D489" s="20" t="s">
        <v>1746</v>
      </c>
      <c r="E489" s="20" t="s">
        <v>1747</v>
      </c>
      <c r="F489" s="20" t="s">
        <v>440</v>
      </c>
      <c r="G489" s="20" t="s">
        <v>227</v>
      </c>
      <c r="H489" s="20" t="s">
        <v>1748</v>
      </c>
      <c r="I489" s="26">
        <v>58.5</v>
      </c>
      <c r="J489" s="26">
        <v>63.18</v>
      </c>
      <c r="K489" s="26">
        <v>66.97</v>
      </c>
      <c r="L489" s="26">
        <v>66.97</v>
      </c>
      <c r="M489" s="20" t="s">
        <v>666</v>
      </c>
      <c r="N489" s="20" t="s">
        <v>230</v>
      </c>
      <c r="O489" s="21" t="s">
        <v>231</v>
      </c>
    </row>
    <row r="490" spans="1:15" ht="33.75" hidden="1">
      <c r="A490" s="19" t="s">
        <v>1894</v>
      </c>
      <c r="B490" s="20" t="s">
        <v>196</v>
      </c>
      <c r="C490" s="20" t="s">
        <v>1750</v>
      </c>
      <c r="D490" s="20" t="s">
        <v>1746</v>
      </c>
      <c r="E490" s="20" t="s">
        <v>1752</v>
      </c>
      <c r="F490" s="20" t="s">
        <v>440</v>
      </c>
      <c r="G490" s="20" t="s">
        <v>227</v>
      </c>
      <c r="H490" s="20" t="s">
        <v>1748</v>
      </c>
      <c r="I490" s="26">
        <v>146.25</v>
      </c>
      <c r="J490" s="26">
        <v>157.94999999999999</v>
      </c>
      <c r="K490" s="26">
        <v>167.43</v>
      </c>
      <c r="L490" s="26">
        <v>167.43</v>
      </c>
      <c r="M490" s="20" t="s">
        <v>666</v>
      </c>
      <c r="N490" s="20" t="s">
        <v>230</v>
      </c>
      <c r="O490" s="21" t="s">
        <v>231</v>
      </c>
    </row>
    <row r="491" spans="1:15" ht="45" hidden="1">
      <c r="A491" s="19" t="s">
        <v>1898</v>
      </c>
      <c r="B491" s="20" t="s">
        <v>1754</v>
      </c>
      <c r="C491" s="20" t="s">
        <v>1759</v>
      </c>
      <c r="D491" s="20" t="s">
        <v>1755</v>
      </c>
      <c r="E491" s="20" t="s">
        <v>2457</v>
      </c>
      <c r="F491" s="20" t="s">
        <v>2582</v>
      </c>
      <c r="G491" s="20" t="s">
        <v>804</v>
      </c>
      <c r="H491" s="20" t="s">
        <v>1756</v>
      </c>
      <c r="I491" s="26">
        <v>6874.46</v>
      </c>
      <c r="J491" s="26">
        <v>7424.42</v>
      </c>
      <c r="K491" s="26">
        <v>7869.88</v>
      </c>
      <c r="L491" s="26">
        <v>6893.13</v>
      </c>
      <c r="M491" s="20" t="s">
        <v>1760</v>
      </c>
      <c r="N491" s="20" t="s">
        <v>230</v>
      </c>
      <c r="O491" s="21" t="s">
        <v>231</v>
      </c>
    </row>
    <row r="492" spans="1:15" ht="45" hidden="1">
      <c r="A492" s="19" t="s">
        <v>1904</v>
      </c>
      <c r="B492" s="20" t="s">
        <v>1754</v>
      </c>
      <c r="C492" s="20" t="s">
        <v>1762</v>
      </c>
      <c r="D492" s="20" t="s">
        <v>1755</v>
      </c>
      <c r="E492" s="20" t="s">
        <v>2458</v>
      </c>
      <c r="F492" s="20" t="s">
        <v>2429</v>
      </c>
      <c r="G492" s="20" t="s">
        <v>227</v>
      </c>
      <c r="H492" s="20" t="s">
        <v>1756</v>
      </c>
      <c r="I492" s="26">
        <v>9031.8799999999992</v>
      </c>
      <c r="J492" s="26">
        <v>9754.43</v>
      </c>
      <c r="K492" s="26">
        <v>10339.69</v>
      </c>
      <c r="L492" s="26">
        <v>10339.69</v>
      </c>
      <c r="M492" s="20" t="s">
        <v>1757</v>
      </c>
      <c r="N492" s="20" t="s">
        <v>230</v>
      </c>
      <c r="O492" s="21" t="s">
        <v>231</v>
      </c>
    </row>
    <row r="493" spans="1:15" ht="45" hidden="1">
      <c r="A493" s="19" t="s">
        <v>1908</v>
      </c>
      <c r="B493" s="20" t="s">
        <v>1754</v>
      </c>
      <c r="C493" s="20" t="s">
        <v>1764</v>
      </c>
      <c r="D493" s="20" t="s">
        <v>1755</v>
      </c>
      <c r="E493" s="20" t="s">
        <v>2459</v>
      </c>
      <c r="F493" s="20" t="s">
        <v>2582</v>
      </c>
      <c r="G493" s="20" t="s">
        <v>804</v>
      </c>
      <c r="H493" s="20" t="s">
        <v>1756</v>
      </c>
      <c r="I493" s="26">
        <v>7135.18</v>
      </c>
      <c r="J493" s="26">
        <v>7705.99</v>
      </c>
      <c r="K493" s="26">
        <v>8168.35</v>
      </c>
      <c r="L493" s="26">
        <v>8168.35</v>
      </c>
      <c r="M493" s="20" t="s">
        <v>1760</v>
      </c>
      <c r="N493" s="20" t="s">
        <v>230</v>
      </c>
      <c r="O493" s="21" t="s">
        <v>231</v>
      </c>
    </row>
    <row r="494" spans="1:15" ht="45" hidden="1">
      <c r="A494" s="19" t="s">
        <v>1913</v>
      </c>
      <c r="B494" s="20" t="s">
        <v>1754</v>
      </c>
      <c r="C494" s="20" t="s">
        <v>1766</v>
      </c>
      <c r="D494" s="20" t="s">
        <v>1755</v>
      </c>
      <c r="E494" s="20" t="s">
        <v>2460</v>
      </c>
      <c r="F494" s="20" t="s">
        <v>2536</v>
      </c>
      <c r="G494" s="20" t="s">
        <v>316</v>
      </c>
      <c r="H494" s="20" t="s">
        <v>1756</v>
      </c>
      <c r="I494" s="26">
        <v>7896.53</v>
      </c>
      <c r="J494" s="26">
        <v>8528.25</v>
      </c>
      <c r="K494" s="26">
        <v>9039.9500000000007</v>
      </c>
      <c r="L494" s="26">
        <v>9039.9500000000007</v>
      </c>
      <c r="M494" s="20" t="s">
        <v>1767</v>
      </c>
      <c r="N494" s="20" t="s">
        <v>230</v>
      </c>
      <c r="O494" s="21" t="s">
        <v>231</v>
      </c>
    </row>
    <row r="495" spans="1:15" ht="22.5" hidden="1">
      <c r="A495" s="19" t="s">
        <v>1922</v>
      </c>
      <c r="B495" s="20" t="s">
        <v>1773</v>
      </c>
      <c r="C495" s="20" t="s">
        <v>3181</v>
      </c>
      <c r="D495" s="20" t="s">
        <v>726</v>
      </c>
      <c r="E495" s="20" t="s">
        <v>1774</v>
      </c>
      <c r="F495" s="20" t="s">
        <v>3054</v>
      </c>
      <c r="G495" s="20" t="s">
        <v>227</v>
      </c>
      <c r="H495" s="20" t="s">
        <v>1775</v>
      </c>
      <c r="I495" s="26">
        <v>16055</v>
      </c>
      <c r="J495" s="26">
        <v>17339.400000000001</v>
      </c>
      <c r="K495" s="26">
        <v>18379.759999999998</v>
      </c>
      <c r="L495" s="26">
        <v>18379.759999999998</v>
      </c>
      <c r="M495" s="20" t="s">
        <v>800</v>
      </c>
      <c r="N495" s="20" t="s">
        <v>230</v>
      </c>
      <c r="O495" s="21" t="s">
        <v>231</v>
      </c>
    </row>
    <row r="496" spans="1:15" ht="22.5" hidden="1">
      <c r="A496" s="19" t="s">
        <v>1919</v>
      </c>
      <c r="B496" s="20" t="s">
        <v>1773</v>
      </c>
      <c r="C496" s="20" t="s">
        <v>3181</v>
      </c>
      <c r="D496" s="20" t="s">
        <v>1777</v>
      </c>
      <c r="E496" s="20" t="s">
        <v>1778</v>
      </c>
      <c r="F496" s="20" t="s">
        <v>3054</v>
      </c>
      <c r="G496" s="20" t="s">
        <v>227</v>
      </c>
      <c r="H496" s="20" t="s">
        <v>1775</v>
      </c>
      <c r="I496" s="26">
        <v>128440</v>
      </c>
      <c r="J496" s="26">
        <v>138715.20000000001</v>
      </c>
      <c r="K496" s="26">
        <v>140875.20000000001</v>
      </c>
      <c r="L496" s="26">
        <v>140875.20000000001</v>
      </c>
      <c r="M496" s="20" t="s">
        <v>800</v>
      </c>
      <c r="N496" s="20" t="s">
        <v>230</v>
      </c>
      <c r="O496" s="21" t="s">
        <v>231</v>
      </c>
    </row>
    <row r="497" spans="1:15" ht="33.75" hidden="1">
      <c r="A497" s="19" t="s">
        <v>1925</v>
      </c>
      <c r="B497" s="20" t="s">
        <v>197</v>
      </c>
      <c r="C497" s="20" t="s">
        <v>1780</v>
      </c>
      <c r="D497" s="20" t="s">
        <v>1781</v>
      </c>
      <c r="E497" s="20" t="s">
        <v>1782</v>
      </c>
      <c r="F497" s="20" t="s">
        <v>2754</v>
      </c>
      <c r="G497" s="20" t="s">
        <v>316</v>
      </c>
      <c r="H497" s="20" t="s">
        <v>1784</v>
      </c>
      <c r="I497" s="26">
        <v>495.18</v>
      </c>
      <c r="J497" s="26">
        <v>534.79</v>
      </c>
      <c r="K497" s="26">
        <v>566.88</v>
      </c>
      <c r="L497" s="26">
        <v>553.83000000000004</v>
      </c>
      <c r="M497" s="20" t="s">
        <v>1785</v>
      </c>
      <c r="N497" s="20" t="s">
        <v>230</v>
      </c>
      <c r="O497" s="21" t="s">
        <v>231</v>
      </c>
    </row>
    <row r="498" spans="1:15" ht="33.75" hidden="1">
      <c r="A498" s="19" t="s">
        <v>1928</v>
      </c>
      <c r="B498" s="20" t="s">
        <v>197</v>
      </c>
      <c r="C498" s="20" t="s">
        <v>1787</v>
      </c>
      <c r="D498" s="20" t="s">
        <v>1781</v>
      </c>
      <c r="E498" s="20" t="s">
        <v>1788</v>
      </c>
      <c r="F498" s="20" t="s">
        <v>2754</v>
      </c>
      <c r="G498" s="20" t="s">
        <v>316</v>
      </c>
      <c r="H498" s="20" t="s">
        <v>1784</v>
      </c>
      <c r="I498" s="26">
        <v>655.55</v>
      </c>
      <c r="J498" s="26">
        <v>707.99</v>
      </c>
      <c r="K498" s="26">
        <v>750.47</v>
      </c>
      <c r="L498" s="26">
        <v>738.44</v>
      </c>
      <c r="M498" s="20" t="s">
        <v>1785</v>
      </c>
      <c r="N498" s="20" t="s">
        <v>230</v>
      </c>
      <c r="O498" s="21" t="s">
        <v>231</v>
      </c>
    </row>
    <row r="499" spans="1:15" ht="33.75" hidden="1">
      <c r="A499" s="19" t="s">
        <v>1931</v>
      </c>
      <c r="B499" s="20" t="s">
        <v>197</v>
      </c>
      <c r="C499" s="20" t="s">
        <v>1790</v>
      </c>
      <c r="D499" s="20" t="s">
        <v>1781</v>
      </c>
      <c r="E499" s="20" t="s">
        <v>1791</v>
      </c>
      <c r="F499" s="20" t="s">
        <v>2754</v>
      </c>
      <c r="G499" s="20" t="s">
        <v>316</v>
      </c>
      <c r="H499" s="20" t="s">
        <v>1784</v>
      </c>
      <c r="I499" s="26">
        <v>322.52</v>
      </c>
      <c r="J499" s="26">
        <v>348.32</v>
      </c>
      <c r="K499" s="26">
        <v>369.22</v>
      </c>
      <c r="L499" s="26">
        <v>369.22</v>
      </c>
      <c r="M499" s="20" t="s">
        <v>1785</v>
      </c>
      <c r="N499" s="20" t="s">
        <v>230</v>
      </c>
      <c r="O499" s="21" t="s">
        <v>231</v>
      </c>
    </row>
    <row r="500" spans="1:15" ht="33.75" hidden="1">
      <c r="A500" s="19" t="s">
        <v>1935</v>
      </c>
      <c r="B500" s="20" t="s">
        <v>198</v>
      </c>
      <c r="C500" s="20" t="s">
        <v>1793</v>
      </c>
      <c r="D500" s="20" t="s">
        <v>1796</v>
      </c>
      <c r="E500" s="20" t="s">
        <v>1797</v>
      </c>
      <c r="F500" s="20" t="s">
        <v>2477</v>
      </c>
      <c r="G500" s="20" t="s">
        <v>316</v>
      </c>
      <c r="H500" s="20" t="s">
        <v>1794</v>
      </c>
      <c r="I500" s="26">
        <v>2135.5</v>
      </c>
      <c r="J500" s="26">
        <v>2306.34</v>
      </c>
      <c r="K500" s="26">
        <v>2444.7199999999998</v>
      </c>
      <c r="L500" s="26">
        <v>2444.7199999999998</v>
      </c>
      <c r="M500" s="20" t="s">
        <v>361</v>
      </c>
      <c r="N500" s="20" t="s">
        <v>230</v>
      </c>
      <c r="O500" s="21" t="s">
        <v>231</v>
      </c>
    </row>
    <row r="501" spans="1:15" ht="33.75" hidden="1">
      <c r="A501" s="19" t="s">
        <v>1936</v>
      </c>
      <c r="B501" s="20" t="s">
        <v>198</v>
      </c>
      <c r="C501" s="20" t="s">
        <v>2812</v>
      </c>
      <c r="D501" s="20" t="s">
        <v>1796</v>
      </c>
      <c r="E501" s="20" t="s">
        <v>1800</v>
      </c>
      <c r="F501" s="20" t="s">
        <v>2477</v>
      </c>
      <c r="G501" s="20" t="s">
        <v>316</v>
      </c>
      <c r="H501" s="20" t="s">
        <v>1794</v>
      </c>
      <c r="I501" s="26">
        <v>2135.5</v>
      </c>
      <c r="J501" s="26">
        <v>2306.34</v>
      </c>
      <c r="K501" s="26">
        <v>2444.7199999999998</v>
      </c>
      <c r="L501" s="26">
        <v>1535.28</v>
      </c>
      <c r="M501" s="20" t="s">
        <v>361</v>
      </c>
      <c r="N501" s="20" t="s">
        <v>230</v>
      </c>
      <c r="O501" s="21" t="s">
        <v>231</v>
      </c>
    </row>
    <row r="502" spans="1:15" ht="45" hidden="1">
      <c r="A502" s="19" t="s">
        <v>1939</v>
      </c>
      <c r="B502" s="20" t="s">
        <v>1802</v>
      </c>
      <c r="C502" s="20" t="s">
        <v>1803</v>
      </c>
      <c r="D502" s="20" t="s">
        <v>1804</v>
      </c>
      <c r="E502" s="20" t="s">
        <v>1805</v>
      </c>
      <c r="F502" s="20" t="s">
        <v>2429</v>
      </c>
      <c r="G502" s="20" t="s">
        <v>316</v>
      </c>
      <c r="H502" s="20" t="s">
        <v>1806</v>
      </c>
      <c r="I502" s="26">
        <v>6930</v>
      </c>
      <c r="J502" s="26">
        <v>7484.4</v>
      </c>
      <c r="K502" s="26">
        <v>7933.46</v>
      </c>
      <c r="L502" s="26">
        <v>7933.46</v>
      </c>
      <c r="M502" s="20" t="s">
        <v>1767</v>
      </c>
      <c r="N502" s="20" t="s">
        <v>230</v>
      </c>
      <c r="O502" s="21" t="s">
        <v>231</v>
      </c>
    </row>
    <row r="503" spans="1:15" ht="45" hidden="1">
      <c r="A503" s="19" t="s">
        <v>1941</v>
      </c>
      <c r="B503" s="20" t="s">
        <v>1802</v>
      </c>
      <c r="C503" s="20" t="s">
        <v>1808</v>
      </c>
      <c r="D503" s="20" t="s">
        <v>1804</v>
      </c>
      <c r="E503" s="20" t="s">
        <v>1809</v>
      </c>
      <c r="F503" s="20" t="s">
        <v>2429</v>
      </c>
      <c r="G503" s="20" t="s">
        <v>316</v>
      </c>
      <c r="H503" s="20" t="s">
        <v>1806</v>
      </c>
      <c r="I503" s="26">
        <v>10395</v>
      </c>
      <c r="J503" s="26">
        <v>11226.6</v>
      </c>
      <c r="K503" s="26">
        <v>11900.2</v>
      </c>
      <c r="L503" s="26">
        <v>11900.19</v>
      </c>
      <c r="M503" s="20" t="s">
        <v>1767</v>
      </c>
      <c r="N503" s="20" t="s">
        <v>230</v>
      </c>
      <c r="O503" s="21" t="s">
        <v>231</v>
      </c>
    </row>
    <row r="504" spans="1:15" ht="45" hidden="1">
      <c r="A504" s="19" t="s">
        <v>1942</v>
      </c>
      <c r="B504" s="20" t="s">
        <v>1802</v>
      </c>
      <c r="C504" s="20" t="s">
        <v>1811</v>
      </c>
      <c r="D504" s="20" t="s">
        <v>1804</v>
      </c>
      <c r="E504" s="20" t="s">
        <v>1812</v>
      </c>
      <c r="F504" s="20" t="s">
        <v>2429</v>
      </c>
      <c r="G504" s="20" t="s">
        <v>316</v>
      </c>
      <c r="H504" s="20" t="s">
        <v>1806</v>
      </c>
      <c r="I504" s="26">
        <v>13860</v>
      </c>
      <c r="J504" s="26">
        <v>14968.8</v>
      </c>
      <c r="K504" s="26">
        <v>15866.93</v>
      </c>
      <c r="L504" s="26">
        <v>15866.92</v>
      </c>
      <c r="M504" s="20" t="s">
        <v>1767</v>
      </c>
      <c r="N504" s="20" t="s">
        <v>230</v>
      </c>
      <c r="O504" s="21" t="s">
        <v>231</v>
      </c>
    </row>
    <row r="505" spans="1:15" ht="45" hidden="1">
      <c r="A505" s="19" t="s">
        <v>1945</v>
      </c>
      <c r="B505" s="20" t="s">
        <v>1802</v>
      </c>
      <c r="C505" s="20" t="s">
        <v>1814</v>
      </c>
      <c r="D505" s="20" t="s">
        <v>1804</v>
      </c>
      <c r="E505" s="20" t="s">
        <v>1815</v>
      </c>
      <c r="F505" s="20" t="s">
        <v>2429</v>
      </c>
      <c r="G505" s="20" t="s">
        <v>316</v>
      </c>
      <c r="H505" s="20" t="s">
        <v>1806</v>
      </c>
      <c r="I505" s="26">
        <v>17325</v>
      </c>
      <c r="J505" s="26">
        <v>18711</v>
      </c>
      <c r="K505" s="26">
        <v>19833.66</v>
      </c>
      <c r="L505" s="26">
        <v>19833.650000000001</v>
      </c>
      <c r="M505" s="20" t="s">
        <v>1767</v>
      </c>
      <c r="N505" s="20" t="s">
        <v>230</v>
      </c>
      <c r="O505" s="21" t="s">
        <v>231</v>
      </c>
    </row>
    <row r="506" spans="1:15" ht="67.5" hidden="1">
      <c r="A506" s="19" t="s">
        <v>1948</v>
      </c>
      <c r="B506" s="20" t="s">
        <v>1817</v>
      </c>
      <c r="C506" s="20" t="s">
        <v>1818</v>
      </c>
      <c r="D506" s="20" t="s">
        <v>314</v>
      </c>
      <c r="E506" s="20" t="s">
        <v>1819</v>
      </c>
      <c r="F506" s="20" t="s">
        <v>3182</v>
      </c>
      <c r="G506" s="20" t="s">
        <v>3183</v>
      </c>
      <c r="H506" s="20" t="s">
        <v>1820</v>
      </c>
      <c r="I506" s="26">
        <v>13039.48</v>
      </c>
      <c r="J506" s="26">
        <v>14082.64</v>
      </c>
      <c r="K506" s="26">
        <v>14927.6</v>
      </c>
      <c r="L506" s="26">
        <v>14927.6</v>
      </c>
      <c r="M506" s="20" t="s">
        <v>3184</v>
      </c>
      <c r="N506" s="20" t="s">
        <v>230</v>
      </c>
      <c r="O506" s="21" t="s">
        <v>231</v>
      </c>
    </row>
    <row r="507" spans="1:15" ht="33.75" hidden="1">
      <c r="A507" s="19" t="s">
        <v>1951</v>
      </c>
      <c r="B507" s="20" t="s">
        <v>1822</v>
      </c>
      <c r="C507" s="20" t="s">
        <v>1823</v>
      </c>
      <c r="D507" s="20" t="s">
        <v>61</v>
      </c>
      <c r="E507" s="20" t="s">
        <v>1824</v>
      </c>
      <c r="F507" s="20" t="s">
        <v>2429</v>
      </c>
      <c r="G507" s="20" t="s">
        <v>316</v>
      </c>
      <c r="H507" s="20" t="s">
        <v>1825</v>
      </c>
      <c r="I507" s="26">
        <v>8874</v>
      </c>
      <c r="J507" s="26">
        <v>9583.92</v>
      </c>
      <c r="K507" s="26">
        <v>10158.959999999999</v>
      </c>
      <c r="L507" s="26">
        <v>10158.959999999999</v>
      </c>
      <c r="M507" s="20" t="s">
        <v>229</v>
      </c>
      <c r="N507" s="20" t="s">
        <v>230</v>
      </c>
      <c r="O507" s="21" t="s">
        <v>231</v>
      </c>
    </row>
    <row r="508" spans="1:15" ht="22.5" hidden="1">
      <c r="A508" s="19" t="s">
        <v>1954</v>
      </c>
      <c r="B508" s="20" t="s">
        <v>38</v>
      </c>
      <c r="C508" s="20" t="s">
        <v>2964</v>
      </c>
      <c r="D508" s="20" t="s">
        <v>40</v>
      </c>
      <c r="E508" s="20" t="s">
        <v>2965</v>
      </c>
      <c r="F508" s="20" t="s">
        <v>2867</v>
      </c>
      <c r="G508" s="20" t="s">
        <v>316</v>
      </c>
      <c r="H508" s="20" t="s">
        <v>1827</v>
      </c>
      <c r="I508" s="26">
        <v>1600</v>
      </c>
      <c r="J508" s="26">
        <v>1728</v>
      </c>
      <c r="K508" s="26">
        <v>1831.68</v>
      </c>
      <c r="L508" s="26">
        <v>1831.68</v>
      </c>
      <c r="M508" s="20" t="s">
        <v>1828</v>
      </c>
      <c r="N508" s="20" t="s">
        <v>230</v>
      </c>
      <c r="O508" s="21" t="s">
        <v>231</v>
      </c>
    </row>
    <row r="509" spans="1:15" ht="22.5" hidden="1">
      <c r="A509" s="19" t="s">
        <v>1959</v>
      </c>
      <c r="B509" s="20" t="s">
        <v>38</v>
      </c>
      <c r="C509" s="20" t="s">
        <v>2964</v>
      </c>
      <c r="D509" s="20" t="s">
        <v>39</v>
      </c>
      <c r="E509" s="20" t="s">
        <v>2966</v>
      </c>
      <c r="F509" s="20" t="s">
        <v>2867</v>
      </c>
      <c r="G509" s="20" t="s">
        <v>316</v>
      </c>
      <c r="H509" s="20" t="s">
        <v>1827</v>
      </c>
      <c r="I509" s="26">
        <v>400</v>
      </c>
      <c r="J509" s="26">
        <v>432</v>
      </c>
      <c r="K509" s="26">
        <v>457.92</v>
      </c>
      <c r="L509" s="26">
        <v>457.92</v>
      </c>
      <c r="M509" s="20" t="s">
        <v>1828</v>
      </c>
      <c r="N509" s="20" t="s">
        <v>230</v>
      </c>
      <c r="O509" s="21" t="s">
        <v>231</v>
      </c>
    </row>
    <row r="510" spans="1:15" ht="22.5" hidden="1">
      <c r="A510" s="19" t="s">
        <v>1963</v>
      </c>
      <c r="B510" s="20" t="s">
        <v>38</v>
      </c>
      <c r="C510" s="20" t="s">
        <v>2967</v>
      </c>
      <c r="D510" s="20" t="s">
        <v>41</v>
      </c>
      <c r="E510" s="20" t="s">
        <v>2968</v>
      </c>
      <c r="F510" s="20" t="s">
        <v>2867</v>
      </c>
      <c r="G510" s="20" t="s">
        <v>316</v>
      </c>
      <c r="H510" s="20" t="s">
        <v>1827</v>
      </c>
      <c r="I510" s="26">
        <v>1600</v>
      </c>
      <c r="J510" s="26">
        <v>1728</v>
      </c>
      <c r="K510" s="26">
        <v>1831.68</v>
      </c>
      <c r="L510" s="26">
        <v>1831.68</v>
      </c>
      <c r="M510" s="20" t="s">
        <v>1828</v>
      </c>
      <c r="N510" s="20" t="s">
        <v>230</v>
      </c>
      <c r="O510" s="21" t="s">
        <v>231</v>
      </c>
    </row>
    <row r="511" spans="1:15" ht="22.5" hidden="1">
      <c r="A511" s="19" t="s">
        <v>1966</v>
      </c>
      <c r="B511" s="20" t="s">
        <v>38</v>
      </c>
      <c r="C511" s="20" t="s">
        <v>1832</v>
      </c>
      <c r="D511" s="20" t="s">
        <v>40</v>
      </c>
      <c r="E511" s="20" t="s">
        <v>1833</v>
      </c>
      <c r="F511" s="20" t="s">
        <v>302</v>
      </c>
      <c r="G511" s="20" t="s">
        <v>316</v>
      </c>
      <c r="H511" s="20" t="s">
        <v>1827</v>
      </c>
      <c r="I511" s="26">
        <v>2018.52</v>
      </c>
      <c r="J511" s="26">
        <v>2180</v>
      </c>
      <c r="K511" s="26">
        <v>2310.8000000000002</v>
      </c>
      <c r="L511" s="26">
        <v>2310.8000000000002</v>
      </c>
      <c r="M511" s="20" t="s">
        <v>1828</v>
      </c>
      <c r="N511" s="20" t="s">
        <v>230</v>
      </c>
      <c r="O511" s="21" t="s">
        <v>231</v>
      </c>
    </row>
    <row r="512" spans="1:15" ht="22.5" hidden="1">
      <c r="A512" s="19" t="s">
        <v>1965</v>
      </c>
      <c r="B512" s="20" t="s">
        <v>38</v>
      </c>
      <c r="C512" s="20" t="s">
        <v>1832</v>
      </c>
      <c r="D512" s="20" t="s">
        <v>39</v>
      </c>
      <c r="E512" s="20" t="s">
        <v>1835</v>
      </c>
      <c r="F512" s="20" t="s">
        <v>302</v>
      </c>
      <c r="G512" s="20" t="s">
        <v>316</v>
      </c>
      <c r="H512" s="20" t="s">
        <v>1827</v>
      </c>
      <c r="I512" s="26">
        <v>504.63</v>
      </c>
      <c r="J512" s="26">
        <v>545</v>
      </c>
      <c r="K512" s="26">
        <v>577.70000000000005</v>
      </c>
      <c r="L512" s="26">
        <v>577.70000000000005</v>
      </c>
      <c r="M512" s="20" t="s">
        <v>1828</v>
      </c>
      <c r="N512" s="20" t="s">
        <v>230</v>
      </c>
      <c r="O512" s="21" t="s">
        <v>231</v>
      </c>
    </row>
    <row r="513" spans="1:15" ht="22.5" hidden="1">
      <c r="A513" s="19" t="s">
        <v>1967</v>
      </c>
      <c r="B513" s="20" t="s">
        <v>38</v>
      </c>
      <c r="C513" s="20" t="s">
        <v>1837</v>
      </c>
      <c r="D513" s="20" t="s">
        <v>41</v>
      </c>
      <c r="E513" s="20" t="s">
        <v>1838</v>
      </c>
      <c r="F513" s="20" t="s">
        <v>302</v>
      </c>
      <c r="G513" s="20" t="s">
        <v>316</v>
      </c>
      <c r="H513" s="20" t="s">
        <v>1827</v>
      </c>
      <c r="I513" s="26">
        <v>2018.52</v>
      </c>
      <c r="J513" s="26">
        <v>2180</v>
      </c>
      <c r="K513" s="26">
        <v>2310.8000000000002</v>
      </c>
      <c r="L513" s="26">
        <v>2310.8000000000002</v>
      </c>
      <c r="M513" s="20" t="s">
        <v>1828</v>
      </c>
      <c r="N513" s="20" t="s">
        <v>230</v>
      </c>
      <c r="O513" s="21" t="s">
        <v>231</v>
      </c>
    </row>
    <row r="514" spans="1:15" ht="22.5" hidden="1">
      <c r="A514" s="19" t="s">
        <v>1968</v>
      </c>
      <c r="B514" s="20" t="s">
        <v>38</v>
      </c>
      <c r="C514" s="20" t="s">
        <v>1840</v>
      </c>
      <c r="D514" s="20" t="s">
        <v>40</v>
      </c>
      <c r="E514" s="20" t="s">
        <v>1841</v>
      </c>
      <c r="F514" s="20" t="s">
        <v>293</v>
      </c>
      <c r="G514" s="20" t="s">
        <v>316</v>
      </c>
      <c r="H514" s="20" t="s">
        <v>1827</v>
      </c>
      <c r="I514" s="26">
        <v>2200</v>
      </c>
      <c r="J514" s="26">
        <v>2376</v>
      </c>
      <c r="K514" s="26">
        <v>2518.56</v>
      </c>
      <c r="L514" s="26">
        <v>2518.56</v>
      </c>
      <c r="M514" s="20" t="s">
        <v>1828</v>
      </c>
      <c r="N514" s="20" t="s">
        <v>230</v>
      </c>
      <c r="O514" s="21" t="s">
        <v>231</v>
      </c>
    </row>
    <row r="515" spans="1:15" ht="22.5" hidden="1">
      <c r="A515" s="19" t="s">
        <v>1969</v>
      </c>
      <c r="B515" s="20" t="s">
        <v>38</v>
      </c>
      <c r="C515" s="20" t="s">
        <v>1840</v>
      </c>
      <c r="D515" s="20" t="s">
        <v>39</v>
      </c>
      <c r="E515" s="20" t="s">
        <v>1843</v>
      </c>
      <c r="F515" s="20" t="s">
        <v>242</v>
      </c>
      <c r="G515" s="20" t="s">
        <v>316</v>
      </c>
      <c r="H515" s="20" t="s">
        <v>1827</v>
      </c>
      <c r="I515" s="26">
        <v>479.4</v>
      </c>
      <c r="J515" s="26">
        <v>517.75</v>
      </c>
      <c r="K515" s="26">
        <v>548.80999999999995</v>
      </c>
      <c r="L515" s="26">
        <v>548.80999999999995</v>
      </c>
      <c r="M515" s="20" t="s">
        <v>1828</v>
      </c>
      <c r="N515" s="20" t="s">
        <v>230</v>
      </c>
      <c r="O515" s="21" t="s">
        <v>231</v>
      </c>
    </row>
    <row r="516" spans="1:15" ht="22.5" hidden="1">
      <c r="A516" s="19" t="s">
        <v>1974</v>
      </c>
      <c r="B516" s="20" t="s">
        <v>38</v>
      </c>
      <c r="C516" s="20" t="s">
        <v>1845</v>
      </c>
      <c r="D516" s="20" t="s">
        <v>41</v>
      </c>
      <c r="E516" s="20" t="s">
        <v>1846</v>
      </c>
      <c r="F516" s="20" t="s">
        <v>293</v>
      </c>
      <c r="G516" s="20" t="s">
        <v>316</v>
      </c>
      <c r="H516" s="20" t="s">
        <v>1827</v>
      </c>
      <c r="I516" s="26">
        <v>2200</v>
      </c>
      <c r="J516" s="26">
        <v>2376</v>
      </c>
      <c r="K516" s="26">
        <v>2518.56</v>
      </c>
      <c r="L516" s="26">
        <v>2518.56</v>
      </c>
      <c r="M516" s="20" t="s">
        <v>1828</v>
      </c>
      <c r="N516" s="20" t="s">
        <v>230</v>
      </c>
      <c r="O516" s="21" t="s">
        <v>231</v>
      </c>
    </row>
    <row r="517" spans="1:15" ht="22.5" hidden="1">
      <c r="A517" s="19" t="s">
        <v>1977</v>
      </c>
      <c r="B517" s="20" t="s">
        <v>38</v>
      </c>
      <c r="C517" s="20" t="s">
        <v>2969</v>
      </c>
      <c r="D517" s="20" t="s">
        <v>40</v>
      </c>
      <c r="E517" s="20" t="s">
        <v>2970</v>
      </c>
      <c r="F517" s="20" t="s">
        <v>2867</v>
      </c>
      <c r="G517" s="20" t="s">
        <v>316</v>
      </c>
      <c r="H517" s="20" t="s">
        <v>1827</v>
      </c>
      <c r="I517" s="26">
        <v>2440</v>
      </c>
      <c r="J517" s="26">
        <v>2635.2</v>
      </c>
      <c r="K517" s="26">
        <v>2793.31</v>
      </c>
      <c r="L517" s="26">
        <v>2793.31</v>
      </c>
      <c r="M517" s="20" t="s">
        <v>1828</v>
      </c>
      <c r="N517" s="20" t="s">
        <v>230</v>
      </c>
      <c r="O517" s="21" t="s">
        <v>231</v>
      </c>
    </row>
    <row r="518" spans="1:15" ht="22.5" hidden="1">
      <c r="A518" s="19" t="s">
        <v>1980</v>
      </c>
      <c r="B518" s="20" t="s">
        <v>38</v>
      </c>
      <c r="C518" s="20" t="s">
        <v>2969</v>
      </c>
      <c r="D518" s="20" t="s">
        <v>39</v>
      </c>
      <c r="E518" s="20" t="s">
        <v>2971</v>
      </c>
      <c r="F518" s="20" t="s">
        <v>2867</v>
      </c>
      <c r="G518" s="20" t="s">
        <v>316</v>
      </c>
      <c r="H518" s="20" t="s">
        <v>1827</v>
      </c>
      <c r="I518" s="26">
        <v>610</v>
      </c>
      <c r="J518" s="26">
        <v>658.8</v>
      </c>
      <c r="K518" s="26">
        <v>698.33</v>
      </c>
      <c r="L518" s="26">
        <v>698.33</v>
      </c>
      <c r="M518" s="20" t="s">
        <v>1828</v>
      </c>
      <c r="N518" s="20" t="s">
        <v>230</v>
      </c>
      <c r="O518" s="21" t="s">
        <v>231</v>
      </c>
    </row>
    <row r="519" spans="1:15" ht="22.5" hidden="1">
      <c r="A519" s="19" t="s">
        <v>1983</v>
      </c>
      <c r="B519" s="20" t="s">
        <v>38</v>
      </c>
      <c r="C519" s="20" t="s">
        <v>2972</v>
      </c>
      <c r="D519" s="20" t="s">
        <v>41</v>
      </c>
      <c r="E519" s="20" t="s">
        <v>2973</v>
      </c>
      <c r="F519" s="20" t="s">
        <v>2867</v>
      </c>
      <c r="G519" s="20" t="s">
        <v>316</v>
      </c>
      <c r="H519" s="20" t="s">
        <v>1827</v>
      </c>
      <c r="I519" s="26">
        <v>2440</v>
      </c>
      <c r="J519" s="26">
        <v>2635.2</v>
      </c>
      <c r="K519" s="26">
        <v>2793.31</v>
      </c>
      <c r="L519" s="26">
        <v>2793.31</v>
      </c>
      <c r="M519" s="20" t="s">
        <v>1828</v>
      </c>
      <c r="N519" s="20" t="s">
        <v>230</v>
      </c>
      <c r="O519" s="21" t="s">
        <v>231</v>
      </c>
    </row>
    <row r="520" spans="1:15" ht="22.5" hidden="1">
      <c r="A520" s="19" t="s">
        <v>1987</v>
      </c>
      <c r="B520" s="20" t="s">
        <v>38</v>
      </c>
      <c r="C520" s="20" t="s">
        <v>1848</v>
      </c>
      <c r="D520" s="20" t="s">
        <v>40</v>
      </c>
      <c r="E520" s="20" t="s">
        <v>1849</v>
      </c>
      <c r="F520" s="20" t="s">
        <v>251</v>
      </c>
      <c r="G520" s="20" t="s">
        <v>316</v>
      </c>
      <c r="H520" s="20" t="s">
        <v>1827</v>
      </c>
      <c r="I520" s="26">
        <v>2520</v>
      </c>
      <c r="J520" s="26">
        <v>2721.6</v>
      </c>
      <c r="K520" s="26">
        <v>2884.9</v>
      </c>
      <c r="L520" s="26">
        <v>2884.88</v>
      </c>
      <c r="M520" s="20" t="s">
        <v>1828</v>
      </c>
      <c r="N520" s="20" t="s">
        <v>230</v>
      </c>
      <c r="O520" s="21" t="s">
        <v>231</v>
      </c>
    </row>
    <row r="521" spans="1:15" ht="22.5" hidden="1">
      <c r="A521" s="19" t="s">
        <v>1989</v>
      </c>
      <c r="B521" s="20" t="s">
        <v>38</v>
      </c>
      <c r="C521" s="20" t="s">
        <v>1848</v>
      </c>
      <c r="D521" s="20" t="s">
        <v>39</v>
      </c>
      <c r="E521" s="20" t="s">
        <v>1851</v>
      </c>
      <c r="F521" s="20" t="s">
        <v>251</v>
      </c>
      <c r="G521" s="20" t="s">
        <v>316</v>
      </c>
      <c r="H521" s="20" t="s">
        <v>1827</v>
      </c>
      <c r="I521" s="26">
        <v>630</v>
      </c>
      <c r="J521" s="26">
        <v>680.4</v>
      </c>
      <c r="K521" s="26">
        <v>721.22</v>
      </c>
      <c r="L521" s="26">
        <v>721.22</v>
      </c>
      <c r="M521" s="20" t="s">
        <v>1828</v>
      </c>
      <c r="N521" s="20" t="s">
        <v>230</v>
      </c>
      <c r="O521" s="21" t="s">
        <v>231</v>
      </c>
    </row>
    <row r="522" spans="1:15" ht="22.5" hidden="1">
      <c r="A522" s="19" t="s">
        <v>1991</v>
      </c>
      <c r="B522" s="20" t="s">
        <v>38</v>
      </c>
      <c r="C522" s="20" t="s">
        <v>1853</v>
      </c>
      <c r="D522" s="20" t="s">
        <v>41</v>
      </c>
      <c r="E522" s="20" t="s">
        <v>1854</v>
      </c>
      <c r="F522" s="20" t="s">
        <v>251</v>
      </c>
      <c r="G522" s="20" t="s">
        <v>316</v>
      </c>
      <c r="H522" s="20" t="s">
        <v>1827</v>
      </c>
      <c r="I522" s="26">
        <v>2520</v>
      </c>
      <c r="J522" s="26">
        <v>2721.6</v>
      </c>
      <c r="K522" s="26">
        <v>2884.9</v>
      </c>
      <c r="L522" s="26">
        <v>2884.88</v>
      </c>
      <c r="M522" s="20" t="s">
        <v>1828</v>
      </c>
      <c r="N522" s="20" t="s">
        <v>230</v>
      </c>
      <c r="O522" s="21" t="s">
        <v>231</v>
      </c>
    </row>
    <row r="523" spans="1:15" ht="33.75" hidden="1">
      <c r="A523" s="19" t="s">
        <v>1993</v>
      </c>
      <c r="B523" s="20" t="s">
        <v>1857</v>
      </c>
      <c r="C523" s="20" t="s">
        <v>1858</v>
      </c>
      <c r="D523" s="20" t="s">
        <v>1247</v>
      </c>
      <c r="E523" s="20" t="s">
        <v>1859</v>
      </c>
      <c r="F523" s="20" t="s">
        <v>440</v>
      </c>
      <c r="G523" s="20" t="s">
        <v>227</v>
      </c>
      <c r="H523" s="20" t="s">
        <v>1860</v>
      </c>
      <c r="I523" s="26">
        <v>41973</v>
      </c>
      <c r="J523" s="26">
        <v>45330.84</v>
      </c>
      <c r="K523" s="26">
        <v>47490.84</v>
      </c>
      <c r="L523" s="26">
        <v>47490.84</v>
      </c>
      <c r="M523" s="20" t="s">
        <v>465</v>
      </c>
      <c r="N523" s="20" t="s">
        <v>230</v>
      </c>
      <c r="O523" s="21" t="s">
        <v>231</v>
      </c>
    </row>
    <row r="524" spans="1:15" ht="33.75" hidden="1">
      <c r="A524" s="19" t="s">
        <v>1998</v>
      </c>
      <c r="B524" s="20" t="s">
        <v>1857</v>
      </c>
      <c r="C524" s="20" t="s">
        <v>1862</v>
      </c>
      <c r="D524" s="20" t="s">
        <v>1247</v>
      </c>
      <c r="E524" s="20" t="s">
        <v>1863</v>
      </c>
      <c r="F524" s="20" t="s">
        <v>440</v>
      </c>
      <c r="G524" s="20" t="s">
        <v>227</v>
      </c>
      <c r="H524" s="20" t="s">
        <v>1860</v>
      </c>
      <c r="I524" s="26">
        <v>8994.2099999999991</v>
      </c>
      <c r="J524" s="26">
        <v>9713.75</v>
      </c>
      <c r="K524" s="26">
        <v>10296.57</v>
      </c>
      <c r="L524" s="26">
        <v>10296.57</v>
      </c>
      <c r="M524" s="20" t="s">
        <v>465</v>
      </c>
      <c r="N524" s="20" t="s">
        <v>230</v>
      </c>
      <c r="O524" s="21" t="s">
        <v>231</v>
      </c>
    </row>
    <row r="525" spans="1:15" hidden="1">
      <c r="A525" s="19" t="s">
        <v>2004</v>
      </c>
      <c r="B525" s="20" t="s">
        <v>126</v>
      </c>
      <c r="C525" s="20" t="s">
        <v>131</v>
      </c>
      <c r="D525" s="20" t="s">
        <v>130</v>
      </c>
      <c r="E525" s="20" t="s">
        <v>132</v>
      </c>
      <c r="F525" s="20" t="s">
        <v>2867</v>
      </c>
      <c r="G525" s="20" t="s">
        <v>316</v>
      </c>
      <c r="H525" s="20" t="s">
        <v>1873</v>
      </c>
      <c r="I525" s="26">
        <v>17138.36</v>
      </c>
      <c r="J525" s="26">
        <v>18509.43</v>
      </c>
      <c r="K525" s="26">
        <v>19619.990000000002</v>
      </c>
      <c r="L525" s="26">
        <v>19619.990000000002</v>
      </c>
      <c r="M525" s="20" t="s">
        <v>129</v>
      </c>
      <c r="N525" s="20" t="s">
        <v>230</v>
      </c>
      <c r="O525" s="21" t="s">
        <v>231</v>
      </c>
    </row>
    <row r="526" spans="1:15" hidden="1">
      <c r="A526" s="19" t="s">
        <v>2012</v>
      </c>
      <c r="B526" s="20" t="s">
        <v>126</v>
      </c>
      <c r="C526" s="20" t="s">
        <v>127</v>
      </c>
      <c r="D526" s="20" t="s">
        <v>73</v>
      </c>
      <c r="E526" s="20" t="s">
        <v>128</v>
      </c>
      <c r="F526" s="20" t="s">
        <v>2867</v>
      </c>
      <c r="G526" s="20" t="s">
        <v>316</v>
      </c>
      <c r="H526" s="20" t="s">
        <v>1873</v>
      </c>
      <c r="I526" s="26">
        <v>17138.36</v>
      </c>
      <c r="J526" s="26">
        <v>18509.43</v>
      </c>
      <c r="K526" s="26">
        <v>19619.990000000002</v>
      </c>
      <c r="L526" s="26">
        <v>19619.990000000002</v>
      </c>
      <c r="M526" s="20" t="s">
        <v>129</v>
      </c>
      <c r="N526" s="20" t="s">
        <v>230</v>
      </c>
      <c r="O526" s="21" t="s">
        <v>231</v>
      </c>
    </row>
    <row r="527" spans="1:15" ht="45" hidden="1">
      <c r="A527" s="19" t="s">
        <v>2009</v>
      </c>
      <c r="B527" s="20" t="s">
        <v>26</v>
      </c>
      <c r="C527" s="20" t="s">
        <v>27</v>
      </c>
      <c r="D527" s="20" t="s">
        <v>54</v>
      </c>
      <c r="E527" s="20" t="s">
        <v>169</v>
      </c>
      <c r="F527" s="20" t="s">
        <v>2633</v>
      </c>
      <c r="G527" s="20" t="s">
        <v>227</v>
      </c>
      <c r="H527" s="20" t="s">
        <v>1876</v>
      </c>
      <c r="I527" s="26">
        <v>535.80999999999995</v>
      </c>
      <c r="J527" s="26">
        <v>578.66999999999996</v>
      </c>
      <c r="K527" s="26">
        <v>613.4</v>
      </c>
      <c r="L527" s="26">
        <v>613.4</v>
      </c>
      <c r="M527" s="20" t="s">
        <v>361</v>
      </c>
      <c r="N527" s="20" t="s">
        <v>230</v>
      </c>
      <c r="O527" s="21" t="s">
        <v>231</v>
      </c>
    </row>
    <row r="528" spans="1:15" ht="45" hidden="1">
      <c r="A528" s="19" t="s">
        <v>2017</v>
      </c>
      <c r="B528" s="20" t="s">
        <v>26</v>
      </c>
      <c r="C528" s="20" t="s">
        <v>27</v>
      </c>
      <c r="D528" s="20" t="s">
        <v>54</v>
      </c>
      <c r="E528" s="20" t="s">
        <v>2813</v>
      </c>
      <c r="F528" s="20" t="s">
        <v>2754</v>
      </c>
      <c r="G528" s="20" t="s">
        <v>227</v>
      </c>
      <c r="H528" s="20" t="s">
        <v>1876</v>
      </c>
      <c r="I528" s="26">
        <v>535.80999999999995</v>
      </c>
      <c r="J528" s="26">
        <v>578.66999999999996</v>
      </c>
      <c r="K528" s="26">
        <v>613.4</v>
      </c>
      <c r="L528" s="26">
        <v>613.4</v>
      </c>
      <c r="M528" s="20" t="s">
        <v>361</v>
      </c>
      <c r="N528" s="20" t="s">
        <v>230</v>
      </c>
      <c r="O528" s="21" t="s">
        <v>231</v>
      </c>
    </row>
    <row r="529" spans="1:15" hidden="1">
      <c r="A529" s="19" t="s">
        <v>2022</v>
      </c>
      <c r="B529" s="20" t="s">
        <v>26</v>
      </c>
      <c r="C529" s="20" t="s">
        <v>28</v>
      </c>
      <c r="D529" s="20" t="s">
        <v>7</v>
      </c>
      <c r="E529" s="20" t="s">
        <v>168</v>
      </c>
      <c r="F529" s="20" t="s">
        <v>2633</v>
      </c>
      <c r="G529" s="20" t="s">
        <v>227</v>
      </c>
      <c r="H529" s="20" t="s">
        <v>1876</v>
      </c>
      <c r="I529" s="26">
        <v>3615.1</v>
      </c>
      <c r="J529" s="26">
        <v>3904.31</v>
      </c>
      <c r="K529" s="26">
        <v>4138.57</v>
      </c>
      <c r="L529" s="26">
        <v>4138.57</v>
      </c>
      <c r="M529" s="20" t="s">
        <v>361</v>
      </c>
      <c r="N529" s="20" t="s">
        <v>230</v>
      </c>
      <c r="O529" s="21" t="s">
        <v>231</v>
      </c>
    </row>
    <row r="530" spans="1:15" hidden="1">
      <c r="A530" s="19" t="s">
        <v>2025</v>
      </c>
      <c r="B530" s="20" t="s">
        <v>26</v>
      </c>
      <c r="C530" s="20" t="s">
        <v>28</v>
      </c>
      <c r="D530" s="20" t="s">
        <v>7</v>
      </c>
      <c r="E530" s="20" t="s">
        <v>2814</v>
      </c>
      <c r="F530" s="20" t="s">
        <v>2754</v>
      </c>
      <c r="G530" s="20" t="s">
        <v>227</v>
      </c>
      <c r="H530" s="20" t="s">
        <v>1876</v>
      </c>
      <c r="I530" s="26">
        <v>3615.1</v>
      </c>
      <c r="J530" s="26">
        <v>3904.31</v>
      </c>
      <c r="K530" s="26">
        <v>4138.57</v>
      </c>
      <c r="L530" s="26">
        <v>4138.57</v>
      </c>
      <c r="M530" s="20" t="s">
        <v>361</v>
      </c>
      <c r="N530" s="20" t="s">
        <v>230</v>
      </c>
      <c r="O530" s="21" t="s">
        <v>231</v>
      </c>
    </row>
    <row r="531" spans="1:15" hidden="1">
      <c r="A531" s="19" t="s">
        <v>2028</v>
      </c>
      <c r="B531" s="20" t="s">
        <v>1880</v>
      </c>
      <c r="C531" s="20" t="s">
        <v>1881</v>
      </c>
      <c r="D531" s="20" t="s">
        <v>1882</v>
      </c>
      <c r="E531" s="20" t="s">
        <v>1883</v>
      </c>
      <c r="F531" s="20" t="s">
        <v>226</v>
      </c>
      <c r="G531" s="20" t="s">
        <v>1066</v>
      </c>
      <c r="H531" s="20" t="s">
        <v>1884</v>
      </c>
      <c r="I531" s="26">
        <v>14310</v>
      </c>
      <c r="J531" s="26">
        <v>15454.8</v>
      </c>
      <c r="K531" s="26">
        <v>16382.09</v>
      </c>
      <c r="L531" s="26">
        <v>16382.09</v>
      </c>
      <c r="M531" s="20" t="s">
        <v>492</v>
      </c>
      <c r="N531" s="20" t="s">
        <v>230</v>
      </c>
      <c r="O531" s="21" t="s">
        <v>231</v>
      </c>
    </row>
    <row r="532" spans="1:15" ht="33.75" hidden="1">
      <c r="A532" s="19" t="s">
        <v>2031</v>
      </c>
      <c r="B532" s="20" t="s">
        <v>1886</v>
      </c>
      <c r="C532" s="20" t="s">
        <v>1887</v>
      </c>
      <c r="D532" s="20" t="s">
        <v>1888</v>
      </c>
      <c r="E532" s="20" t="s">
        <v>1889</v>
      </c>
      <c r="F532" s="20" t="s">
        <v>2868</v>
      </c>
      <c r="G532" s="20" t="s">
        <v>227</v>
      </c>
      <c r="H532" s="20" t="s">
        <v>1890</v>
      </c>
      <c r="I532" s="26">
        <v>3024</v>
      </c>
      <c r="J532" s="26">
        <v>3265.92</v>
      </c>
      <c r="K532" s="26">
        <v>3461.88</v>
      </c>
      <c r="L532" s="26">
        <v>3461.88</v>
      </c>
      <c r="M532" s="20" t="s">
        <v>2974</v>
      </c>
      <c r="N532" s="20" t="s">
        <v>230</v>
      </c>
      <c r="O532" s="21" t="s">
        <v>231</v>
      </c>
    </row>
    <row r="533" spans="1:15" ht="22.5" hidden="1">
      <c r="A533" s="19" t="s">
        <v>2034</v>
      </c>
      <c r="B533" s="20" t="s">
        <v>1892</v>
      </c>
      <c r="C533" s="20" t="s">
        <v>2516</v>
      </c>
      <c r="D533" s="20" t="s">
        <v>2517</v>
      </c>
      <c r="E533" s="20" t="s">
        <v>2518</v>
      </c>
      <c r="F533" s="20" t="s">
        <v>2477</v>
      </c>
      <c r="G533" s="20" t="s">
        <v>227</v>
      </c>
      <c r="H533" s="20" t="s">
        <v>1893</v>
      </c>
      <c r="I533" s="26">
        <v>1087.9000000000001</v>
      </c>
      <c r="J533" s="26">
        <v>1174.93</v>
      </c>
      <c r="K533" s="26">
        <v>1245.42</v>
      </c>
      <c r="L533" s="26">
        <v>1245.42</v>
      </c>
      <c r="M533" s="20" t="s">
        <v>13</v>
      </c>
      <c r="N533" s="20" t="s">
        <v>230</v>
      </c>
      <c r="O533" s="21" t="s">
        <v>231</v>
      </c>
    </row>
    <row r="534" spans="1:15" ht="22.5" hidden="1">
      <c r="A534" s="19" t="s">
        <v>2036</v>
      </c>
      <c r="B534" s="20" t="s">
        <v>1892</v>
      </c>
      <c r="C534" s="20" t="s">
        <v>2815</v>
      </c>
      <c r="D534" s="20" t="s">
        <v>2517</v>
      </c>
      <c r="E534" s="20" t="s">
        <v>2816</v>
      </c>
      <c r="F534" s="20" t="s">
        <v>2754</v>
      </c>
      <c r="G534" s="20" t="s">
        <v>227</v>
      </c>
      <c r="H534" s="20" t="s">
        <v>1893</v>
      </c>
      <c r="I534" s="26">
        <v>850</v>
      </c>
      <c r="J534" s="26">
        <v>918</v>
      </c>
      <c r="K534" s="26">
        <v>973.08</v>
      </c>
      <c r="L534" s="26">
        <v>973.08</v>
      </c>
      <c r="M534" s="20" t="s">
        <v>13</v>
      </c>
      <c r="N534" s="20" t="s">
        <v>230</v>
      </c>
      <c r="O534" s="21" t="s">
        <v>231</v>
      </c>
    </row>
    <row r="535" spans="1:15" ht="22.5" hidden="1">
      <c r="A535" s="19" t="s">
        <v>2039</v>
      </c>
      <c r="B535" s="20" t="s">
        <v>1892</v>
      </c>
      <c r="C535" s="20" t="s">
        <v>1895</v>
      </c>
      <c r="D535" s="20" t="s">
        <v>1896</v>
      </c>
      <c r="E535" s="20" t="s">
        <v>1897</v>
      </c>
      <c r="F535" s="20" t="s">
        <v>2867</v>
      </c>
      <c r="G535" s="20" t="s">
        <v>227</v>
      </c>
      <c r="H535" s="20" t="s">
        <v>1893</v>
      </c>
      <c r="I535" s="26">
        <v>1700</v>
      </c>
      <c r="J535" s="26">
        <v>1836</v>
      </c>
      <c r="K535" s="26">
        <v>1946.16</v>
      </c>
      <c r="L535" s="26">
        <v>1946.16</v>
      </c>
      <c r="M535" s="20" t="s">
        <v>13</v>
      </c>
      <c r="N535" s="20" t="s">
        <v>230</v>
      </c>
      <c r="O535" s="21" t="s">
        <v>231</v>
      </c>
    </row>
    <row r="536" spans="1:15" ht="33.75" hidden="1">
      <c r="A536" s="19" t="s">
        <v>2042</v>
      </c>
      <c r="B536" s="20" t="s">
        <v>1899</v>
      </c>
      <c r="C536" s="20" t="s">
        <v>1900</v>
      </c>
      <c r="D536" s="20" t="s">
        <v>1901</v>
      </c>
      <c r="E536" s="20" t="s">
        <v>1902</v>
      </c>
      <c r="F536" s="20" t="s">
        <v>3185</v>
      </c>
      <c r="G536" s="20" t="s">
        <v>227</v>
      </c>
      <c r="H536" s="20" t="s">
        <v>1903</v>
      </c>
      <c r="I536" s="26">
        <v>71401</v>
      </c>
      <c r="J536" s="26">
        <v>77113.08</v>
      </c>
      <c r="K536" s="26">
        <v>79273.08</v>
      </c>
      <c r="L536" s="26">
        <v>79273.08</v>
      </c>
      <c r="M536" s="20" t="s">
        <v>2697</v>
      </c>
      <c r="N536" s="20" t="s">
        <v>230</v>
      </c>
      <c r="O536" s="21" t="s">
        <v>231</v>
      </c>
    </row>
    <row r="537" spans="1:15" ht="33.75" hidden="1">
      <c r="A537" s="19" t="s">
        <v>2045</v>
      </c>
      <c r="B537" s="20" t="s">
        <v>1899</v>
      </c>
      <c r="C537" s="20" t="s">
        <v>1905</v>
      </c>
      <c r="D537" s="20" t="s">
        <v>1906</v>
      </c>
      <c r="E537" s="20" t="s">
        <v>1907</v>
      </c>
      <c r="F537" s="20" t="s">
        <v>3185</v>
      </c>
      <c r="G537" s="20" t="s">
        <v>227</v>
      </c>
      <c r="H537" s="20" t="s">
        <v>1903</v>
      </c>
      <c r="I537" s="26">
        <v>19473</v>
      </c>
      <c r="J537" s="26">
        <v>21030.84</v>
      </c>
      <c r="K537" s="26">
        <v>22292.69</v>
      </c>
      <c r="L537" s="26">
        <v>22292.69</v>
      </c>
      <c r="M537" s="20" t="s">
        <v>2697</v>
      </c>
      <c r="N537" s="20" t="s">
        <v>230</v>
      </c>
      <c r="O537" s="21" t="s">
        <v>231</v>
      </c>
    </row>
    <row r="538" spans="1:15" hidden="1">
      <c r="A538" s="19" t="s">
        <v>2051</v>
      </c>
      <c r="B538" s="20" t="s">
        <v>1909</v>
      </c>
      <c r="C538" s="20" t="s">
        <v>1910</v>
      </c>
      <c r="D538" s="20" t="s">
        <v>869</v>
      </c>
      <c r="E538" s="20" t="s">
        <v>3186</v>
      </c>
      <c r="F538" s="20" t="s">
        <v>3054</v>
      </c>
      <c r="G538" s="20" t="s">
        <v>811</v>
      </c>
      <c r="H538" s="20" t="s">
        <v>1912</v>
      </c>
      <c r="I538" s="26">
        <v>6337.85</v>
      </c>
      <c r="J538" s="26">
        <v>6844.88</v>
      </c>
      <c r="K538" s="26">
        <v>7255.57</v>
      </c>
      <c r="L538" s="26">
        <v>7255.57</v>
      </c>
      <c r="M538" s="20" t="s">
        <v>229</v>
      </c>
      <c r="N538" s="20" t="s">
        <v>230</v>
      </c>
      <c r="O538" s="21" t="s">
        <v>231</v>
      </c>
    </row>
    <row r="539" spans="1:15" hidden="1">
      <c r="A539" s="19" t="s">
        <v>2054</v>
      </c>
      <c r="B539" s="20" t="s">
        <v>1909</v>
      </c>
      <c r="C539" s="20" t="s">
        <v>1910</v>
      </c>
      <c r="D539" s="20" t="s">
        <v>39</v>
      </c>
      <c r="E539" s="20" t="s">
        <v>1911</v>
      </c>
      <c r="F539" s="20" t="s">
        <v>2536</v>
      </c>
      <c r="G539" s="20" t="s">
        <v>2583</v>
      </c>
      <c r="H539" s="20" t="s">
        <v>1912</v>
      </c>
      <c r="I539" s="26">
        <v>9506.7800000000007</v>
      </c>
      <c r="J539" s="26">
        <v>10267.32</v>
      </c>
      <c r="K539" s="26">
        <v>10883.37</v>
      </c>
      <c r="L539" s="26">
        <v>10883.36</v>
      </c>
      <c r="M539" s="20" t="s">
        <v>229</v>
      </c>
      <c r="N539" s="20" t="s">
        <v>230</v>
      </c>
      <c r="O539" s="21" t="s">
        <v>231</v>
      </c>
    </row>
    <row r="540" spans="1:15" ht="22.5" hidden="1">
      <c r="A540" s="19" t="s">
        <v>2060</v>
      </c>
      <c r="B540" s="20" t="s">
        <v>1914</v>
      </c>
      <c r="C540" s="20" t="s">
        <v>1915</v>
      </c>
      <c r="D540" s="20" t="s">
        <v>869</v>
      </c>
      <c r="E540" s="20" t="s">
        <v>1916</v>
      </c>
      <c r="F540" s="20" t="s">
        <v>2429</v>
      </c>
      <c r="G540" s="20" t="s">
        <v>316</v>
      </c>
      <c r="H540" s="20" t="s">
        <v>1917</v>
      </c>
      <c r="I540" s="26">
        <v>3771.75</v>
      </c>
      <c r="J540" s="26">
        <v>4073.49</v>
      </c>
      <c r="K540" s="26">
        <v>4317.8999999999996</v>
      </c>
      <c r="L540" s="26">
        <v>1439.3</v>
      </c>
      <c r="M540" s="20" t="s">
        <v>1918</v>
      </c>
      <c r="N540" s="20" t="s">
        <v>230</v>
      </c>
      <c r="O540" s="21" t="s">
        <v>231</v>
      </c>
    </row>
    <row r="541" spans="1:15" hidden="1">
      <c r="A541" s="19" t="s">
        <v>2063</v>
      </c>
      <c r="B541" s="20" t="s">
        <v>1914</v>
      </c>
      <c r="C541" s="20" t="s">
        <v>1920</v>
      </c>
      <c r="D541" s="20" t="s">
        <v>869</v>
      </c>
      <c r="E541" s="20" t="s">
        <v>1921</v>
      </c>
      <c r="F541" s="20" t="s">
        <v>2429</v>
      </c>
      <c r="G541" s="20" t="s">
        <v>316</v>
      </c>
      <c r="H541" s="20" t="s">
        <v>1917</v>
      </c>
      <c r="I541" s="26">
        <v>3771.75</v>
      </c>
      <c r="J541" s="26">
        <v>4073.49</v>
      </c>
      <c r="K541" s="26">
        <v>4317.8999999999996</v>
      </c>
      <c r="L541" s="26">
        <v>2878.6</v>
      </c>
      <c r="M541" s="20" t="s">
        <v>1918</v>
      </c>
      <c r="N541" s="20" t="s">
        <v>230</v>
      </c>
      <c r="O541" s="21" t="s">
        <v>231</v>
      </c>
    </row>
    <row r="542" spans="1:15" ht="22.5" hidden="1">
      <c r="A542" s="19" t="s">
        <v>2067</v>
      </c>
      <c r="B542" s="20" t="s">
        <v>1914</v>
      </c>
      <c r="C542" s="20" t="s">
        <v>1923</v>
      </c>
      <c r="D542" s="20" t="s">
        <v>869</v>
      </c>
      <c r="E542" s="20" t="s">
        <v>1924</v>
      </c>
      <c r="F542" s="20" t="s">
        <v>2429</v>
      </c>
      <c r="G542" s="20" t="s">
        <v>316</v>
      </c>
      <c r="H542" s="20" t="s">
        <v>1917</v>
      </c>
      <c r="I542" s="26">
        <v>3771.75</v>
      </c>
      <c r="J542" s="26">
        <v>4073.49</v>
      </c>
      <c r="K542" s="26">
        <v>4317.8999999999996</v>
      </c>
      <c r="L542" s="26">
        <v>4317.8999999999996</v>
      </c>
      <c r="M542" s="20" t="s">
        <v>1918</v>
      </c>
      <c r="N542" s="20" t="s">
        <v>230</v>
      </c>
      <c r="O542" s="21" t="s">
        <v>231</v>
      </c>
    </row>
    <row r="543" spans="1:15" hidden="1">
      <c r="A543" s="19" t="s">
        <v>2070</v>
      </c>
      <c r="B543" s="20" t="s">
        <v>1914</v>
      </c>
      <c r="C543" s="20" t="s">
        <v>1926</v>
      </c>
      <c r="D543" s="20" t="s">
        <v>869</v>
      </c>
      <c r="E543" s="20" t="s">
        <v>1927</v>
      </c>
      <c r="F543" s="20" t="s">
        <v>2429</v>
      </c>
      <c r="G543" s="20" t="s">
        <v>316</v>
      </c>
      <c r="H543" s="20" t="s">
        <v>1917</v>
      </c>
      <c r="I543" s="26">
        <v>3771.75</v>
      </c>
      <c r="J543" s="26">
        <v>4073.49</v>
      </c>
      <c r="K543" s="26">
        <v>4317.8999999999996</v>
      </c>
      <c r="L543" s="26">
        <v>4317.8999999999996</v>
      </c>
      <c r="M543" s="20" t="s">
        <v>1918</v>
      </c>
      <c r="N543" s="20" t="s">
        <v>230</v>
      </c>
      <c r="O543" s="21" t="s">
        <v>231</v>
      </c>
    </row>
    <row r="544" spans="1:15" ht="22.5" hidden="1">
      <c r="A544" s="19" t="s">
        <v>2073</v>
      </c>
      <c r="B544" s="20" t="s">
        <v>1914</v>
      </c>
      <c r="C544" s="20" t="s">
        <v>1929</v>
      </c>
      <c r="D544" s="20" t="s">
        <v>869</v>
      </c>
      <c r="E544" s="20" t="s">
        <v>1930</v>
      </c>
      <c r="F544" s="20" t="s">
        <v>2429</v>
      </c>
      <c r="G544" s="20" t="s">
        <v>316</v>
      </c>
      <c r="H544" s="20" t="s">
        <v>1917</v>
      </c>
      <c r="I544" s="26">
        <v>3771.75</v>
      </c>
      <c r="J544" s="26">
        <v>4073.49</v>
      </c>
      <c r="K544" s="26">
        <v>4317.8999999999996</v>
      </c>
      <c r="L544" s="26">
        <v>4317.8999999999996</v>
      </c>
      <c r="M544" s="20" t="s">
        <v>1918</v>
      </c>
      <c r="N544" s="20" t="s">
        <v>230</v>
      </c>
      <c r="O544" s="21" t="s">
        <v>231</v>
      </c>
    </row>
    <row r="545" spans="1:15" hidden="1">
      <c r="A545" s="19" t="s">
        <v>2077</v>
      </c>
      <c r="B545" s="20" t="s">
        <v>2975</v>
      </c>
      <c r="C545" s="20" t="s">
        <v>2976</v>
      </c>
      <c r="D545" s="20" t="s">
        <v>917</v>
      </c>
      <c r="E545" s="20" t="s">
        <v>2977</v>
      </c>
      <c r="F545" s="20" t="s">
        <v>2867</v>
      </c>
      <c r="G545" s="20" t="s">
        <v>227</v>
      </c>
      <c r="H545" s="20" t="s">
        <v>2978</v>
      </c>
      <c r="I545" s="26">
        <v>78315</v>
      </c>
      <c r="J545" s="26">
        <v>84580.2</v>
      </c>
      <c r="K545" s="26">
        <v>86740.2</v>
      </c>
      <c r="L545" s="26">
        <v>86740.2</v>
      </c>
      <c r="M545" s="20" t="s">
        <v>2979</v>
      </c>
      <c r="N545" s="20" t="s">
        <v>230</v>
      </c>
      <c r="O545" s="21" t="s">
        <v>231</v>
      </c>
    </row>
    <row r="546" spans="1:15" ht="22.5" hidden="1">
      <c r="A546" s="19" t="s">
        <v>2079</v>
      </c>
      <c r="B546" s="20" t="s">
        <v>62</v>
      </c>
      <c r="C546" s="20" t="s">
        <v>63</v>
      </c>
      <c r="D546" s="20" t="s">
        <v>1932</v>
      </c>
      <c r="E546" s="20" t="s">
        <v>64</v>
      </c>
      <c r="F546" s="20" t="s">
        <v>2980</v>
      </c>
      <c r="G546" s="20" t="s">
        <v>227</v>
      </c>
      <c r="H546" s="20" t="s">
        <v>1933</v>
      </c>
      <c r="I546" s="26">
        <v>11501</v>
      </c>
      <c r="J546" s="26">
        <v>12421.08</v>
      </c>
      <c r="K546" s="26">
        <v>13166.34</v>
      </c>
      <c r="L546" s="26">
        <v>13166.34</v>
      </c>
      <c r="M546" s="20" t="s">
        <v>1934</v>
      </c>
      <c r="N546" s="20" t="s">
        <v>230</v>
      </c>
      <c r="O546" s="21" t="s">
        <v>231</v>
      </c>
    </row>
    <row r="547" spans="1:15" ht="33.75" hidden="1">
      <c r="A547" s="19" t="s">
        <v>2080</v>
      </c>
      <c r="B547" s="20" t="s">
        <v>32</v>
      </c>
      <c r="C547" s="20" t="s">
        <v>33</v>
      </c>
      <c r="D547" s="20" t="s">
        <v>57</v>
      </c>
      <c r="E547" s="20" t="s">
        <v>1937</v>
      </c>
      <c r="F547" s="20" t="s">
        <v>2536</v>
      </c>
      <c r="G547" s="20" t="s">
        <v>227</v>
      </c>
      <c r="H547" s="20" t="s">
        <v>1938</v>
      </c>
      <c r="I547" s="26">
        <v>35625.21</v>
      </c>
      <c r="J547" s="26">
        <v>38475.230000000003</v>
      </c>
      <c r="K547" s="26">
        <v>40635.230000000003</v>
      </c>
      <c r="L547" s="26">
        <v>40635.230000000003</v>
      </c>
      <c r="M547" s="20" t="s">
        <v>1579</v>
      </c>
      <c r="N547" s="20" t="s">
        <v>230</v>
      </c>
      <c r="O547" s="21" t="s">
        <v>231</v>
      </c>
    </row>
    <row r="548" spans="1:15" hidden="1">
      <c r="A548" s="19" t="s">
        <v>2087</v>
      </c>
      <c r="B548" s="20" t="s">
        <v>2981</v>
      </c>
      <c r="C548" s="20" t="s">
        <v>2982</v>
      </c>
      <c r="D548" s="20" t="s">
        <v>73</v>
      </c>
      <c r="E548" s="20" t="s">
        <v>2983</v>
      </c>
      <c r="F548" s="20" t="s">
        <v>2867</v>
      </c>
      <c r="G548" s="20" t="s">
        <v>227</v>
      </c>
      <c r="H548" s="20" t="s">
        <v>2984</v>
      </c>
      <c r="I548" s="26">
        <v>3202</v>
      </c>
      <c r="J548" s="26">
        <v>3458.16</v>
      </c>
      <c r="K548" s="26">
        <v>3665.65</v>
      </c>
      <c r="L548" s="26">
        <v>3665.65</v>
      </c>
      <c r="M548" s="20" t="s">
        <v>2985</v>
      </c>
      <c r="N548" s="20" t="s">
        <v>230</v>
      </c>
      <c r="O548" s="21" t="s">
        <v>231</v>
      </c>
    </row>
    <row r="549" spans="1:15" ht="56.25" hidden="1">
      <c r="A549" s="19" t="s">
        <v>2091</v>
      </c>
      <c r="B549" s="20" t="s">
        <v>199</v>
      </c>
      <c r="C549" s="20" t="s">
        <v>1943</v>
      </c>
      <c r="D549" s="20" t="s">
        <v>1888</v>
      </c>
      <c r="E549" s="20" t="s">
        <v>1944</v>
      </c>
      <c r="F549" s="20" t="s">
        <v>2698</v>
      </c>
      <c r="G549" s="20" t="s">
        <v>2699</v>
      </c>
      <c r="H549" s="20" t="s">
        <v>1940</v>
      </c>
      <c r="I549" s="26">
        <v>959</v>
      </c>
      <c r="J549" s="26">
        <v>1035.72</v>
      </c>
      <c r="K549" s="26">
        <v>1097.8599999999999</v>
      </c>
      <c r="L549" s="26">
        <v>1097.8599999999999</v>
      </c>
      <c r="M549" s="20" t="s">
        <v>2461</v>
      </c>
      <c r="N549" s="20" t="s">
        <v>230</v>
      </c>
      <c r="O549" s="21" t="s">
        <v>231</v>
      </c>
    </row>
    <row r="550" spans="1:15" ht="56.25" hidden="1">
      <c r="A550" s="19" t="s">
        <v>2092</v>
      </c>
      <c r="B550" s="20" t="s">
        <v>199</v>
      </c>
      <c r="C550" s="20" t="s">
        <v>1946</v>
      </c>
      <c r="D550" s="20" t="s">
        <v>1165</v>
      </c>
      <c r="E550" s="20" t="s">
        <v>1947</v>
      </c>
      <c r="F550" s="20" t="s">
        <v>3187</v>
      </c>
      <c r="G550" s="20" t="s">
        <v>3188</v>
      </c>
      <c r="H550" s="20" t="s">
        <v>1940</v>
      </c>
      <c r="I550" s="26">
        <v>2397.5</v>
      </c>
      <c r="J550" s="26">
        <v>2589.3000000000002</v>
      </c>
      <c r="K550" s="26">
        <v>2744.66</v>
      </c>
      <c r="L550" s="26">
        <v>2744.65</v>
      </c>
      <c r="M550" s="20" t="s">
        <v>3189</v>
      </c>
      <c r="N550" s="20" t="s">
        <v>230</v>
      </c>
      <c r="O550" s="21" t="s">
        <v>231</v>
      </c>
    </row>
    <row r="551" spans="1:15" ht="33.75" hidden="1">
      <c r="A551" s="19" t="s">
        <v>2093</v>
      </c>
      <c r="B551" s="20" t="s">
        <v>199</v>
      </c>
      <c r="C551" s="20" t="s">
        <v>1949</v>
      </c>
      <c r="D551" s="20" t="s">
        <v>438</v>
      </c>
      <c r="E551" s="20" t="s">
        <v>1950</v>
      </c>
      <c r="F551" s="20" t="s">
        <v>2700</v>
      </c>
      <c r="G551" s="20" t="s">
        <v>2430</v>
      </c>
      <c r="H551" s="20" t="s">
        <v>1940</v>
      </c>
      <c r="I551" s="26">
        <v>441</v>
      </c>
      <c r="J551" s="26">
        <v>476.28</v>
      </c>
      <c r="K551" s="26">
        <v>504.86</v>
      </c>
      <c r="L551" s="26">
        <v>504.86</v>
      </c>
      <c r="M551" s="20" t="s">
        <v>2461</v>
      </c>
      <c r="N551" s="20" t="s">
        <v>230</v>
      </c>
      <c r="O551" s="21" t="s">
        <v>231</v>
      </c>
    </row>
    <row r="552" spans="1:15" ht="45" hidden="1">
      <c r="A552" s="19" t="s">
        <v>2094</v>
      </c>
      <c r="B552" s="20" t="s">
        <v>199</v>
      </c>
      <c r="C552" s="20" t="s">
        <v>1952</v>
      </c>
      <c r="D552" s="20" t="s">
        <v>1165</v>
      </c>
      <c r="E552" s="20" t="s">
        <v>1953</v>
      </c>
      <c r="F552" s="20" t="s">
        <v>3190</v>
      </c>
      <c r="G552" s="20" t="s">
        <v>3191</v>
      </c>
      <c r="H552" s="20" t="s">
        <v>1940</v>
      </c>
      <c r="I552" s="26">
        <v>2205</v>
      </c>
      <c r="J552" s="26">
        <v>2381.4</v>
      </c>
      <c r="K552" s="26">
        <v>2524.2800000000002</v>
      </c>
      <c r="L552" s="26">
        <v>2524.2800000000002</v>
      </c>
      <c r="M552" s="20" t="s">
        <v>3189</v>
      </c>
      <c r="N552" s="20" t="s">
        <v>230</v>
      </c>
      <c r="O552" s="21" t="s">
        <v>231</v>
      </c>
    </row>
    <row r="553" spans="1:15" ht="33.75" hidden="1">
      <c r="A553" s="19" t="s">
        <v>2095</v>
      </c>
      <c r="B553" s="20" t="s">
        <v>199</v>
      </c>
      <c r="C553" s="20" t="s">
        <v>2701</v>
      </c>
      <c r="D553" s="20" t="s">
        <v>1888</v>
      </c>
      <c r="E553" s="20" t="s">
        <v>2702</v>
      </c>
      <c r="F553" s="20" t="s">
        <v>2633</v>
      </c>
      <c r="G553" s="20" t="s">
        <v>2430</v>
      </c>
      <c r="H553" s="20" t="s">
        <v>1940</v>
      </c>
      <c r="I553" s="26">
        <v>882</v>
      </c>
      <c r="J553" s="26">
        <v>952.56</v>
      </c>
      <c r="K553" s="26">
        <v>1009.71</v>
      </c>
      <c r="L553" s="26">
        <v>1009.71</v>
      </c>
      <c r="M553" s="20" t="s">
        <v>2461</v>
      </c>
      <c r="N553" s="20" t="s">
        <v>230</v>
      </c>
      <c r="O553" s="21" t="s">
        <v>231</v>
      </c>
    </row>
    <row r="554" spans="1:15" ht="45" hidden="1">
      <c r="A554" s="19" t="s">
        <v>2097</v>
      </c>
      <c r="B554" s="20" t="s">
        <v>199</v>
      </c>
      <c r="C554" s="20" t="s">
        <v>2703</v>
      </c>
      <c r="D554" s="20" t="s">
        <v>1165</v>
      </c>
      <c r="E554" s="20" t="s">
        <v>2704</v>
      </c>
      <c r="F554" s="20" t="s">
        <v>3190</v>
      </c>
      <c r="G554" s="20" t="s">
        <v>3191</v>
      </c>
      <c r="H554" s="20" t="s">
        <v>1940</v>
      </c>
      <c r="I554" s="26">
        <v>2205</v>
      </c>
      <c r="J554" s="26">
        <v>2381.4</v>
      </c>
      <c r="K554" s="26">
        <v>2524.2800000000002</v>
      </c>
      <c r="L554" s="26">
        <v>2524.2800000000002</v>
      </c>
      <c r="M554" s="20" t="s">
        <v>3189</v>
      </c>
      <c r="N554" s="20" t="s">
        <v>230</v>
      </c>
      <c r="O554" s="21" t="s">
        <v>231</v>
      </c>
    </row>
    <row r="555" spans="1:15" ht="33.75" hidden="1">
      <c r="A555" s="19" t="s">
        <v>2098</v>
      </c>
      <c r="B555" s="20" t="s">
        <v>154</v>
      </c>
      <c r="C555" s="20" t="s">
        <v>1955</v>
      </c>
      <c r="D555" s="20" t="s">
        <v>1247</v>
      </c>
      <c r="E555" s="20" t="s">
        <v>1956</v>
      </c>
      <c r="F555" s="20" t="s">
        <v>2928</v>
      </c>
      <c r="G555" s="20" t="s">
        <v>227</v>
      </c>
      <c r="H555" s="20" t="s">
        <v>1957</v>
      </c>
      <c r="I555" s="26">
        <v>1126.98</v>
      </c>
      <c r="J555" s="26">
        <v>1217.1400000000001</v>
      </c>
      <c r="K555" s="26">
        <v>1290.17</v>
      </c>
      <c r="L555" s="26">
        <v>1290.17</v>
      </c>
      <c r="M555" s="20" t="s">
        <v>1958</v>
      </c>
      <c r="N555" s="20" t="s">
        <v>230</v>
      </c>
      <c r="O555" s="21" t="s">
        <v>231</v>
      </c>
    </row>
    <row r="556" spans="1:15" ht="45" hidden="1">
      <c r="A556" s="19" t="s">
        <v>2101</v>
      </c>
      <c r="B556" s="20" t="s">
        <v>154</v>
      </c>
      <c r="C556" s="20" t="s">
        <v>1960</v>
      </c>
      <c r="D556" s="20" t="s">
        <v>1961</v>
      </c>
      <c r="E556" s="20" t="s">
        <v>1962</v>
      </c>
      <c r="F556" s="20" t="s">
        <v>2928</v>
      </c>
      <c r="G556" s="20" t="s">
        <v>227</v>
      </c>
      <c r="H556" s="20" t="s">
        <v>1957</v>
      </c>
      <c r="I556" s="26">
        <v>2253.96</v>
      </c>
      <c r="J556" s="26">
        <v>2434.2800000000002</v>
      </c>
      <c r="K556" s="26">
        <v>2580.34</v>
      </c>
      <c r="L556" s="26">
        <v>2580.34</v>
      </c>
      <c r="M556" s="20" t="s">
        <v>1958</v>
      </c>
      <c r="N556" s="20" t="s">
        <v>230</v>
      </c>
      <c r="O556" s="21" t="s">
        <v>231</v>
      </c>
    </row>
    <row r="557" spans="1:15" ht="33.75" hidden="1">
      <c r="A557" s="19" t="s">
        <v>2102</v>
      </c>
      <c r="B557" s="20" t="s">
        <v>2519</v>
      </c>
      <c r="C557" s="20" t="s">
        <v>2520</v>
      </c>
      <c r="D557" s="20" t="s">
        <v>2521</v>
      </c>
      <c r="E557" s="20" t="s">
        <v>2522</v>
      </c>
      <c r="F557" s="20" t="s">
        <v>2477</v>
      </c>
      <c r="G557" s="20" t="s">
        <v>811</v>
      </c>
      <c r="H557" s="20" t="s">
        <v>2523</v>
      </c>
      <c r="I557" s="26">
        <v>1830</v>
      </c>
      <c r="J557" s="26">
        <v>1976.4</v>
      </c>
      <c r="K557" s="26">
        <v>2094.98</v>
      </c>
      <c r="L557" s="26">
        <v>2094.98</v>
      </c>
      <c r="M557" s="20" t="s">
        <v>2474</v>
      </c>
      <c r="N557" s="20" t="s">
        <v>230</v>
      </c>
      <c r="O557" s="21" t="s">
        <v>231</v>
      </c>
    </row>
    <row r="558" spans="1:15" ht="45" hidden="1">
      <c r="A558" s="19" t="s">
        <v>2107</v>
      </c>
      <c r="B558" s="20" t="s">
        <v>76</v>
      </c>
      <c r="C558" s="20" t="s">
        <v>77</v>
      </c>
      <c r="D558" s="20" t="s">
        <v>55</v>
      </c>
      <c r="E558" s="20" t="s">
        <v>78</v>
      </c>
      <c r="F558" s="20" t="s">
        <v>3054</v>
      </c>
      <c r="G558" s="20" t="s">
        <v>227</v>
      </c>
      <c r="H558" s="20" t="s">
        <v>1964</v>
      </c>
      <c r="I558" s="26">
        <v>1093.78</v>
      </c>
      <c r="J558" s="26">
        <v>1181.28</v>
      </c>
      <c r="K558" s="26">
        <v>1252.1600000000001</v>
      </c>
      <c r="L558" s="26">
        <v>1252.1600000000001</v>
      </c>
      <c r="M558" s="20" t="s">
        <v>79</v>
      </c>
      <c r="N558" s="20" t="s">
        <v>230</v>
      </c>
      <c r="O558" s="21" t="s">
        <v>231</v>
      </c>
    </row>
    <row r="559" spans="1:15" ht="45" hidden="1">
      <c r="A559" s="19" t="s">
        <v>2112</v>
      </c>
      <c r="B559" s="20" t="s">
        <v>76</v>
      </c>
      <c r="C559" s="20" t="s">
        <v>80</v>
      </c>
      <c r="D559" s="20" t="s">
        <v>55</v>
      </c>
      <c r="E559" s="20" t="s">
        <v>81</v>
      </c>
      <c r="F559" s="20" t="s">
        <v>3054</v>
      </c>
      <c r="G559" s="20" t="s">
        <v>227</v>
      </c>
      <c r="H559" s="20" t="s">
        <v>1964</v>
      </c>
      <c r="I559" s="26">
        <v>1640.68</v>
      </c>
      <c r="J559" s="26">
        <v>1771.93</v>
      </c>
      <c r="K559" s="26">
        <v>1878.25</v>
      </c>
      <c r="L559" s="26">
        <v>1878.25</v>
      </c>
      <c r="M559" s="20" t="s">
        <v>79</v>
      </c>
      <c r="N559" s="20" t="s">
        <v>230</v>
      </c>
      <c r="O559" s="21" t="s">
        <v>231</v>
      </c>
    </row>
    <row r="560" spans="1:15" ht="45" hidden="1">
      <c r="A560" s="19" t="s">
        <v>2120</v>
      </c>
      <c r="B560" s="20" t="s">
        <v>76</v>
      </c>
      <c r="C560" s="20" t="s">
        <v>82</v>
      </c>
      <c r="D560" s="20" t="s">
        <v>55</v>
      </c>
      <c r="E560" s="20" t="s">
        <v>83</v>
      </c>
      <c r="F560" s="20" t="s">
        <v>3054</v>
      </c>
      <c r="G560" s="20" t="s">
        <v>227</v>
      </c>
      <c r="H560" s="20" t="s">
        <v>1964</v>
      </c>
      <c r="I560" s="26">
        <v>218.79</v>
      </c>
      <c r="J560" s="26">
        <v>236.29</v>
      </c>
      <c r="K560" s="26">
        <v>250.47</v>
      </c>
      <c r="L560" s="26">
        <v>250.43</v>
      </c>
      <c r="M560" s="20" t="s">
        <v>79</v>
      </c>
      <c r="N560" s="20" t="s">
        <v>230</v>
      </c>
      <c r="O560" s="21" t="s">
        <v>231</v>
      </c>
    </row>
    <row r="561" spans="1:15" ht="45" hidden="1">
      <c r="A561" s="19" t="s">
        <v>2123</v>
      </c>
      <c r="B561" s="20" t="s">
        <v>76</v>
      </c>
      <c r="C561" s="20" t="s">
        <v>84</v>
      </c>
      <c r="D561" s="20" t="s">
        <v>55</v>
      </c>
      <c r="E561" s="20" t="s">
        <v>85</v>
      </c>
      <c r="F561" s="20" t="s">
        <v>3054</v>
      </c>
      <c r="G561" s="20" t="s">
        <v>227</v>
      </c>
      <c r="H561" s="20" t="s">
        <v>1964</v>
      </c>
      <c r="I561" s="26">
        <v>546.89</v>
      </c>
      <c r="J561" s="26">
        <v>590.64</v>
      </c>
      <c r="K561" s="26">
        <v>626.08000000000004</v>
      </c>
      <c r="L561" s="26">
        <v>626.08000000000004</v>
      </c>
      <c r="M561" s="20" t="s">
        <v>79</v>
      </c>
      <c r="N561" s="20" t="s">
        <v>230</v>
      </c>
      <c r="O561" s="21" t="s">
        <v>231</v>
      </c>
    </row>
    <row r="562" spans="1:15" ht="45" hidden="1">
      <c r="A562" s="19" t="s">
        <v>2124</v>
      </c>
      <c r="B562" s="20" t="s">
        <v>76</v>
      </c>
      <c r="C562" s="20" t="s">
        <v>86</v>
      </c>
      <c r="D562" s="20" t="s">
        <v>55</v>
      </c>
      <c r="E562" s="20" t="s">
        <v>87</v>
      </c>
      <c r="F562" s="20" t="s">
        <v>3054</v>
      </c>
      <c r="G562" s="20" t="s">
        <v>227</v>
      </c>
      <c r="H562" s="20" t="s">
        <v>1964</v>
      </c>
      <c r="I562" s="26">
        <v>765.63</v>
      </c>
      <c r="J562" s="26">
        <v>826.88</v>
      </c>
      <c r="K562" s="26">
        <v>876.5</v>
      </c>
      <c r="L562" s="26">
        <v>876.5</v>
      </c>
      <c r="M562" s="20" t="s">
        <v>79</v>
      </c>
      <c r="N562" s="20" t="s">
        <v>230</v>
      </c>
      <c r="O562" s="21" t="s">
        <v>231</v>
      </c>
    </row>
    <row r="563" spans="1:15" hidden="1">
      <c r="A563" s="19" t="s">
        <v>2125</v>
      </c>
      <c r="B563" s="20" t="s">
        <v>2817</v>
      </c>
      <c r="C563" s="20" t="s">
        <v>2818</v>
      </c>
      <c r="D563" s="20" t="s">
        <v>130</v>
      </c>
      <c r="E563" s="20" t="s">
        <v>2819</v>
      </c>
      <c r="F563" s="20" t="s">
        <v>2754</v>
      </c>
      <c r="G563" s="20" t="s">
        <v>227</v>
      </c>
      <c r="H563" s="20" t="s">
        <v>2820</v>
      </c>
      <c r="I563" s="26">
        <v>10398.700000000001</v>
      </c>
      <c r="J563" s="26">
        <v>11230.6</v>
      </c>
      <c r="K563" s="26">
        <v>11904.43</v>
      </c>
      <c r="L563" s="26">
        <v>11904.43</v>
      </c>
      <c r="M563" s="20" t="s">
        <v>1529</v>
      </c>
      <c r="N563" s="20" t="s">
        <v>230</v>
      </c>
      <c r="O563" s="21" t="s">
        <v>231</v>
      </c>
    </row>
    <row r="564" spans="1:15" hidden="1">
      <c r="A564" s="19" t="s">
        <v>2131</v>
      </c>
      <c r="B564" s="20" t="s">
        <v>2817</v>
      </c>
      <c r="C564" s="20" t="s">
        <v>2821</v>
      </c>
      <c r="D564" s="20" t="s">
        <v>130</v>
      </c>
      <c r="E564" s="20" t="s">
        <v>2822</v>
      </c>
      <c r="F564" s="20" t="s">
        <v>2754</v>
      </c>
      <c r="G564" s="20" t="s">
        <v>227</v>
      </c>
      <c r="H564" s="20" t="s">
        <v>2820</v>
      </c>
      <c r="I564" s="26">
        <v>10398.700000000001</v>
      </c>
      <c r="J564" s="26">
        <v>11230.6</v>
      </c>
      <c r="K564" s="26">
        <v>11904.43</v>
      </c>
      <c r="L564" s="26">
        <v>11904.43</v>
      </c>
      <c r="M564" s="20" t="s">
        <v>1529</v>
      </c>
      <c r="N564" s="20" t="s">
        <v>230</v>
      </c>
      <c r="O564" s="21" t="s">
        <v>231</v>
      </c>
    </row>
    <row r="565" spans="1:15" hidden="1">
      <c r="A565" s="19" t="s">
        <v>2134</v>
      </c>
      <c r="B565" s="20" t="s">
        <v>2817</v>
      </c>
      <c r="C565" s="20" t="s">
        <v>2823</v>
      </c>
      <c r="D565" s="20" t="s">
        <v>130</v>
      </c>
      <c r="E565" s="20" t="s">
        <v>2824</v>
      </c>
      <c r="F565" s="20" t="s">
        <v>2754</v>
      </c>
      <c r="G565" s="20" t="s">
        <v>227</v>
      </c>
      <c r="H565" s="20" t="s">
        <v>2820</v>
      </c>
      <c r="I565" s="26">
        <v>10398.700000000001</v>
      </c>
      <c r="J565" s="26">
        <v>11230.6</v>
      </c>
      <c r="K565" s="26">
        <v>11904.43</v>
      </c>
      <c r="L565" s="26">
        <v>11904.43</v>
      </c>
      <c r="M565" s="20" t="s">
        <v>1529</v>
      </c>
      <c r="N565" s="20" t="s">
        <v>230</v>
      </c>
      <c r="O565" s="21" t="s">
        <v>231</v>
      </c>
    </row>
    <row r="566" spans="1:15" ht="45" hidden="1">
      <c r="A566" s="19" t="s">
        <v>2135</v>
      </c>
      <c r="B566" s="20" t="s">
        <v>1970</v>
      </c>
      <c r="C566" s="20" t="s">
        <v>1971</v>
      </c>
      <c r="D566" s="20" t="s">
        <v>1972</v>
      </c>
      <c r="E566" s="20" t="s">
        <v>1973</v>
      </c>
      <c r="F566" s="20" t="s">
        <v>2867</v>
      </c>
      <c r="G566" s="20" t="s">
        <v>227</v>
      </c>
      <c r="H566" s="20" t="s">
        <v>812</v>
      </c>
      <c r="I566" s="26">
        <v>2400</v>
      </c>
      <c r="J566" s="26">
        <v>2592</v>
      </c>
      <c r="K566" s="26">
        <v>2747.52</v>
      </c>
      <c r="L566" s="26">
        <v>2472.7600000000002</v>
      </c>
      <c r="M566" s="20" t="s">
        <v>346</v>
      </c>
      <c r="N566" s="20" t="s">
        <v>230</v>
      </c>
      <c r="O566" s="21" t="s">
        <v>231</v>
      </c>
    </row>
    <row r="567" spans="1:15" ht="45" hidden="1">
      <c r="A567" s="19" t="s">
        <v>2141</v>
      </c>
      <c r="B567" s="20" t="s">
        <v>1970</v>
      </c>
      <c r="C567" s="20" t="s">
        <v>1975</v>
      </c>
      <c r="D567" s="20" t="s">
        <v>1569</v>
      </c>
      <c r="E567" s="20" t="s">
        <v>1976</v>
      </c>
      <c r="F567" s="20" t="s">
        <v>2867</v>
      </c>
      <c r="G567" s="20" t="s">
        <v>227</v>
      </c>
      <c r="H567" s="20" t="s">
        <v>812</v>
      </c>
      <c r="I567" s="26">
        <v>4800</v>
      </c>
      <c r="J567" s="26">
        <v>5184</v>
      </c>
      <c r="K567" s="26">
        <v>5495.04</v>
      </c>
      <c r="L567" s="26">
        <v>4945.5200000000004</v>
      </c>
      <c r="M567" s="20" t="s">
        <v>346</v>
      </c>
      <c r="N567" s="20" t="s">
        <v>230</v>
      </c>
      <c r="O567" s="21" t="s">
        <v>231</v>
      </c>
    </row>
    <row r="568" spans="1:15" ht="45" hidden="1">
      <c r="A568" s="19" t="s">
        <v>2146</v>
      </c>
      <c r="B568" s="20" t="s">
        <v>1970</v>
      </c>
      <c r="C568" s="20" t="s">
        <v>1978</v>
      </c>
      <c r="D568" s="20" t="s">
        <v>1972</v>
      </c>
      <c r="E568" s="20" t="s">
        <v>1979</v>
      </c>
      <c r="F568" s="20" t="s">
        <v>2867</v>
      </c>
      <c r="G568" s="20" t="s">
        <v>227</v>
      </c>
      <c r="H568" s="20" t="s">
        <v>812</v>
      </c>
      <c r="I568" s="26">
        <v>600</v>
      </c>
      <c r="J568" s="26">
        <v>648</v>
      </c>
      <c r="K568" s="26">
        <v>686.88</v>
      </c>
      <c r="L568" s="26">
        <v>618.19000000000005</v>
      </c>
      <c r="M568" s="20" t="s">
        <v>346</v>
      </c>
      <c r="N568" s="20" t="s">
        <v>230</v>
      </c>
      <c r="O568" s="21" t="s">
        <v>231</v>
      </c>
    </row>
    <row r="569" spans="1:15" ht="45" hidden="1">
      <c r="A569" s="19" t="s">
        <v>2151</v>
      </c>
      <c r="B569" s="20" t="s">
        <v>1970</v>
      </c>
      <c r="C569" s="20" t="s">
        <v>2986</v>
      </c>
      <c r="D569" s="20" t="s">
        <v>1569</v>
      </c>
      <c r="E569" s="20" t="s">
        <v>2987</v>
      </c>
      <c r="F569" s="20" t="s">
        <v>2867</v>
      </c>
      <c r="G569" s="20" t="s">
        <v>227</v>
      </c>
      <c r="H569" s="20" t="s">
        <v>812</v>
      </c>
      <c r="I569" s="26">
        <v>7200</v>
      </c>
      <c r="J569" s="26">
        <v>7776</v>
      </c>
      <c r="K569" s="26">
        <v>8242.56</v>
      </c>
      <c r="L569" s="26">
        <v>7418.28</v>
      </c>
      <c r="M569" s="20" t="s">
        <v>346</v>
      </c>
      <c r="N569" s="20" t="s">
        <v>230</v>
      </c>
      <c r="O569" s="21" t="s">
        <v>231</v>
      </c>
    </row>
    <row r="570" spans="1:15" ht="45" hidden="1">
      <c r="A570" s="19" t="s">
        <v>2154</v>
      </c>
      <c r="B570" s="20" t="s">
        <v>1970</v>
      </c>
      <c r="C570" s="20" t="s">
        <v>1981</v>
      </c>
      <c r="D570" s="20" t="s">
        <v>1972</v>
      </c>
      <c r="E570" s="20" t="s">
        <v>1982</v>
      </c>
      <c r="F570" s="20" t="s">
        <v>2867</v>
      </c>
      <c r="G570" s="20" t="s">
        <v>227</v>
      </c>
      <c r="H570" s="20" t="s">
        <v>812</v>
      </c>
      <c r="I570" s="26">
        <v>1200</v>
      </c>
      <c r="J570" s="26">
        <v>1296</v>
      </c>
      <c r="K570" s="26">
        <v>1373.76</v>
      </c>
      <c r="L570" s="26">
        <v>1236.3800000000001</v>
      </c>
      <c r="M570" s="20" t="s">
        <v>346</v>
      </c>
      <c r="N570" s="20" t="s">
        <v>230</v>
      </c>
      <c r="O570" s="21" t="s">
        <v>231</v>
      </c>
    </row>
    <row r="571" spans="1:15" ht="22.5" hidden="1">
      <c r="A571" s="19" t="s">
        <v>2155</v>
      </c>
      <c r="B571" s="20" t="s">
        <v>8</v>
      </c>
      <c r="C571" s="20" t="s">
        <v>136</v>
      </c>
      <c r="D571" s="20" t="s">
        <v>5</v>
      </c>
      <c r="E571" s="20" t="s">
        <v>1984</v>
      </c>
      <c r="F571" s="20" t="s">
        <v>3192</v>
      </c>
      <c r="G571" s="20" t="s">
        <v>227</v>
      </c>
      <c r="H571" s="20" t="s">
        <v>1985</v>
      </c>
      <c r="I571" s="26">
        <v>12056.25</v>
      </c>
      <c r="J571" s="26">
        <v>13020.75</v>
      </c>
      <c r="K571" s="26">
        <v>13802</v>
      </c>
      <c r="L571" s="26">
        <v>9201.33</v>
      </c>
      <c r="M571" s="20" t="s">
        <v>1986</v>
      </c>
      <c r="N571" s="20" t="s">
        <v>230</v>
      </c>
      <c r="O571" s="21" t="s">
        <v>231</v>
      </c>
    </row>
    <row r="572" spans="1:15" ht="22.5" hidden="1">
      <c r="A572" s="19" t="s">
        <v>2157</v>
      </c>
      <c r="B572" s="20" t="s">
        <v>8</v>
      </c>
      <c r="C572" s="20" t="s">
        <v>9</v>
      </c>
      <c r="D572" s="20" t="s">
        <v>5</v>
      </c>
      <c r="E572" s="20" t="s">
        <v>1988</v>
      </c>
      <c r="F572" s="20" t="s">
        <v>3192</v>
      </c>
      <c r="G572" s="20" t="s">
        <v>227</v>
      </c>
      <c r="H572" s="20" t="s">
        <v>1985</v>
      </c>
      <c r="I572" s="26">
        <v>12056.25</v>
      </c>
      <c r="J572" s="26">
        <v>13020.75</v>
      </c>
      <c r="K572" s="26">
        <v>13802</v>
      </c>
      <c r="L572" s="26">
        <v>13802</v>
      </c>
      <c r="M572" s="20" t="s">
        <v>1986</v>
      </c>
      <c r="N572" s="20" t="s">
        <v>230</v>
      </c>
      <c r="O572" s="21" t="s">
        <v>231</v>
      </c>
    </row>
    <row r="573" spans="1:15" ht="22.5" hidden="1">
      <c r="A573" s="19" t="s">
        <v>2159</v>
      </c>
      <c r="B573" s="20" t="s">
        <v>8</v>
      </c>
      <c r="C573" s="20" t="s">
        <v>10</v>
      </c>
      <c r="D573" s="20" t="s">
        <v>5</v>
      </c>
      <c r="E573" s="20" t="s">
        <v>1990</v>
      </c>
      <c r="F573" s="20" t="s">
        <v>3192</v>
      </c>
      <c r="G573" s="20" t="s">
        <v>227</v>
      </c>
      <c r="H573" s="20" t="s">
        <v>1985</v>
      </c>
      <c r="I573" s="26">
        <v>12056.25</v>
      </c>
      <c r="J573" s="26">
        <v>13020.75</v>
      </c>
      <c r="K573" s="26">
        <v>13802</v>
      </c>
      <c r="L573" s="26">
        <v>13802</v>
      </c>
      <c r="M573" s="20" t="s">
        <v>1986</v>
      </c>
      <c r="N573" s="20" t="s">
        <v>230</v>
      </c>
      <c r="O573" s="21" t="s">
        <v>231</v>
      </c>
    </row>
    <row r="574" spans="1:15" ht="22.5" hidden="1">
      <c r="A574" s="19" t="s">
        <v>2162</v>
      </c>
      <c r="B574" s="20" t="s">
        <v>8</v>
      </c>
      <c r="C574" s="20" t="s">
        <v>11</v>
      </c>
      <c r="D574" s="20" t="s">
        <v>5</v>
      </c>
      <c r="E574" s="20" t="s">
        <v>1992</v>
      </c>
      <c r="F574" s="20" t="s">
        <v>3192</v>
      </c>
      <c r="G574" s="20" t="s">
        <v>227</v>
      </c>
      <c r="H574" s="20" t="s">
        <v>1985</v>
      </c>
      <c r="I574" s="26">
        <v>6028.13</v>
      </c>
      <c r="J574" s="26">
        <v>6510.38</v>
      </c>
      <c r="K574" s="26">
        <v>6901.01</v>
      </c>
      <c r="L574" s="26">
        <v>4600.67</v>
      </c>
      <c r="M574" s="20" t="s">
        <v>1986</v>
      </c>
      <c r="N574" s="20" t="s">
        <v>230</v>
      </c>
      <c r="O574" s="21" t="s">
        <v>231</v>
      </c>
    </row>
    <row r="575" spans="1:15" ht="33.75" hidden="1">
      <c r="A575" s="19" t="s">
        <v>2164</v>
      </c>
      <c r="B575" s="20" t="s">
        <v>1994</v>
      </c>
      <c r="C575" s="20" t="s">
        <v>1995</v>
      </c>
      <c r="D575" s="20" t="s">
        <v>1247</v>
      </c>
      <c r="E575" s="20" t="s">
        <v>1996</v>
      </c>
      <c r="F575" s="20" t="s">
        <v>3054</v>
      </c>
      <c r="G575" s="20" t="s">
        <v>227</v>
      </c>
      <c r="H575" s="20" t="s">
        <v>1997</v>
      </c>
      <c r="I575" s="26">
        <v>3530</v>
      </c>
      <c r="J575" s="26">
        <v>3812.4</v>
      </c>
      <c r="K575" s="26">
        <v>4041.14</v>
      </c>
      <c r="L575" s="26">
        <v>4041.14</v>
      </c>
      <c r="M575" s="20" t="s">
        <v>229</v>
      </c>
      <c r="N575" s="20" t="s">
        <v>230</v>
      </c>
      <c r="O575" s="21" t="s">
        <v>231</v>
      </c>
    </row>
    <row r="576" spans="1:15" ht="22.5" hidden="1">
      <c r="A576" s="19" t="s">
        <v>2165</v>
      </c>
      <c r="B576" s="20" t="s">
        <v>1999</v>
      </c>
      <c r="C576" s="20" t="s">
        <v>2000</v>
      </c>
      <c r="D576" s="20" t="s">
        <v>93</v>
      </c>
      <c r="E576" s="20" t="s">
        <v>2001</v>
      </c>
      <c r="F576" s="20" t="s">
        <v>2633</v>
      </c>
      <c r="G576" s="20" t="s">
        <v>227</v>
      </c>
      <c r="H576" s="20" t="s">
        <v>2002</v>
      </c>
      <c r="I576" s="26">
        <v>30500</v>
      </c>
      <c r="J576" s="26">
        <v>32940</v>
      </c>
      <c r="K576" s="26">
        <v>34916.400000000001</v>
      </c>
      <c r="L576" s="26">
        <v>34916.400000000001</v>
      </c>
      <c r="M576" s="20" t="s">
        <v>2003</v>
      </c>
      <c r="N576" s="20" t="s">
        <v>230</v>
      </c>
      <c r="O576" s="21" t="s">
        <v>231</v>
      </c>
    </row>
    <row r="577" spans="1:15" ht="56.25" hidden="1">
      <c r="A577" s="19" t="s">
        <v>2169</v>
      </c>
      <c r="B577" s="20" t="s">
        <v>2005</v>
      </c>
      <c r="C577" s="20" t="s">
        <v>2006</v>
      </c>
      <c r="D577" s="20" t="s">
        <v>3193</v>
      </c>
      <c r="E577" s="20" t="s">
        <v>2007</v>
      </c>
      <c r="F577" s="20" t="s">
        <v>2988</v>
      </c>
      <c r="G577" s="20" t="s">
        <v>2989</v>
      </c>
      <c r="H577" s="20" t="s">
        <v>2008</v>
      </c>
      <c r="I577" s="26">
        <v>4093.86</v>
      </c>
      <c r="J577" s="26">
        <v>4421.37</v>
      </c>
      <c r="K577" s="26">
        <v>4686.6499999999996</v>
      </c>
      <c r="L577" s="26">
        <v>4686.6499999999996</v>
      </c>
      <c r="M577" s="20" t="s">
        <v>2524</v>
      </c>
      <c r="N577" s="20" t="s">
        <v>230</v>
      </c>
      <c r="O577" s="21" t="s">
        <v>231</v>
      </c>
    </row>
    <row r="578" spans="1:15" ht="33.75" hidden="1">
      <c r="A578" s="19" t="s">
        <v>2179</v>
      </c>
      <c r="B578" s="20" t="s">
        <v>2005</v>
      </c>
      <c r="C578" s="20" t="s">
        <v>2010</v>
      </c>
      <c r="D578" s="20" t="s">
        <v>42</v>
      </c>
      <c r="E578" s="20" t="s">
        <v>2011</v>
      </c>
      <c r="F578" s="20" t="s">
        <v>2825</v>
      </c>
      <c r="G578" s="20" t="s">
        <v>2826</v>
      </c>
      <c r="H578" s="20" t="s">
        <v>2008</v>
      </c>
      <c r="I578" s="26">
        <v>4093.86</v>
      </c>
      <c r="J578" s="26">
        <v>4421.37</v>
      </c>
      <c r="K578" s="26">
        <v>4686.6499999999996</v>
      </c>
      <c r="L578" s="26">
        <v>4686.6499999999996</v>
      </c>
      <c r="M578" s="20" t="s">
        <v>2525</v>
      </c>
      <c r="N578" s="20" t="s">
        <v>230</v>
      </c>
      <c r="O578" s="21" t="s">
        <v>231</v>
      </c>
    </row>
    <row r="579" spans="1:15" ht="33.75" hidden="1">
      <c r="A579" s="19" t="s">
        <v>2172</v>
      </c>
      <c r="B579" s="20" t="s">
        <v>2005</v>
      </c>
      <c r="C579" s="20" t="s">
        <v>2013</v>
      </c>
      <c r="D579" s="20" t="s">
        <v>2014</v>
      </c>
      <c r="E579" s="20" t="s">
        <v>2015</v>
      </c>
      <c r="F579" s="20" t="s">
        <v>3054</v>
      </c>
      <c r="G579" s="20" t="s">
        <v>2886</v>
      </c>
      <c r="H579" s="20" t="s">
        <v>2008</v>
      </c>
      <c r="I579" s="26">
        <v>1023.47</v>
      </c>
      <c r="J579" s="26">
        <v>1105.3499999999999</v>
      </c>
      <c r="K579" s="26">
        <v>1171.67</v>
      </c>
      <c r="L579" s="26">
        <v>1171.6600000000001</v>
      </c>
      <c r="M579" s="20" t="s">
        <v>2016</v>
      </c>
      <c r="N579" s="20" t="s">
        <v>230</v>
      </c>
      <c r="O579" s="21" t="s">
        <v>231</v>
      </c>
    </row>
    <row r="580" spans="1:15" hidden="1">
      <c r="A580" s="19" t="s">
        <v>2185</v>
      </c>
      <c r="B580" s="20" t="s">
        <v>2018</v>
      </c>
      <c r="C580" s="20" t="s">
        <v>2019</v>
      </c>
      <c r="D580" s="20" t="s">
        <v>130</v>
      </c>
      <c r="E580" s="20" t="s">
        <v>2020</v>
      </c>
      <c r="F580" s="20" t="s">
        <v>2633</v>
      </c>
      <c r="G580" s="20" t="s">
        <v>2391</v>
      </c>
      <c r="H580" s="20" t="s">
        <v>2021</v>
      </c>
      <c r="I580" s="26">
        <v>62000</v>
      </c>
      <c r="J580" s="26">
        <v>66960</v>
      </c>
      <c r="K580" s="26">
        <v>69120</v>
      </c>
      <c r="L580" s="26">
        <v>69120</v>
      </c>
      <c r="M580" s="20" t="s">
        <v>558</v>
      </c>
      <c r="N580" s="20" t="s">
        <v>230</v>
      </c>
      <c r="O580" s="21" t="s">
        <v>231</v>
      </c>
    </row>
    <row r="581" spans="1:15" hidden="1">
      <c r="A581" s="19" t="s">
        <v>2189</v>
      </c>
      <c r="B581" s="20" t="s">
        <v>2018</v>
      </c>
      <c r="C581" s="20" t="s">
        <v>2023</v>
      </c>
      <c r="D581" s="20" t="s">
        <v>130</v>
      </c>
      <c r="E581" s="20" t="s">
        <v>2024</v>
      </c>
      <c r="F581" s="20" t="s">
        <v>2633</v>
      </c>
      <c r="G581" s="20" t="s">
        <v>2391</v>
      </c>
      <c r="H581" s="20" t="s">
        <v>2021</v>
      </c>
      <c r="I581" s="26">
        <v>74400</v>
      </c>
      <c r="J581" s="26">
        <v>80352</v>
      </c>
      <c r="K581" s="26">
        <v>82512</v>
      </c>
      <c r="L581" s="26">
        <v>82512</v>
      </c>
      <c r="M581" s="20" t="s">
        <v>558</v>
      </c>
      <c r="N581" s="20" t="s">
        <v>230</v>
      </c>
      <c r="O581" s="21" t="s">
        <v>231</v>
      </c>
    </row>
    <row r="582" spans="1:15" hidden="1">
      <c r="A582" s="19" t="s">
        <v>2197</v>
      </c>
      <c r="B582" s="20" t="s">
        <v>2018</v>
      </c>
      <c r="C582" s="20" t="s">
        <v>2026</v>
      </c>
      <c r="D582" s="20" t="s">
        <v>130</v>
      </c>
      <c r="E582" s="20" t="s">
        <v>2027</v>
      </c>
      <c r="F582" s="20" t="s">
        <v>2633</v>
      </c>
      <c r="G582" s="20" t="s">
        <v>2391</v>
      </c>
      <c r="H582" s="20" t="s">
        <v>2021</v>
      </c>
      <c r="I582" s="26">
        <v>86800</v>
      </c>
      <c r="J582" s="26">
        <v>93744</v>
      </c>
      <c r="K582" s="26">
        <v>95904</v>
      </c>
      <c r="L582" s="26">
        <v>95904</v>
      </c>
      <c r="M582" s="20" t="s">
        <v>558</v>
      </c>
      <c r="N582" s="20" t="s">
        <v>230</v>
      </c>
      <c r="O582" s="21" t="s">
        <v>231</v>
      </c>
    </row>
    <row r="583" spans="1:15" hidden="1">
      <c r="A583" s="19" t="s">
        <v>2199</v>
      </c>
      <c r="B583" s="20" t="s">
        <v>2018</v>
      </c>
      <c r="C583" s="20" t="s">
        <v>2029</v>
      </c>
      <c r="D583" s="20" t="s">
        <v>130</v>
      </c>
      <c r="E583" s="20" t="s">
        <v>2030</v>
      </c>
      <c r="F583" s="20" t="s">
        <v>2633</v>
      </c>
      <c r="G583" s="20" t="s">
        <v>2391</v>
      </c>
      <c r="H583" s="20" t="s">
        <v>2021</v>
      </c>
      <c r="I583" s="26">
        <v>99200</v>
      </c>
      <c r="J583" s="26">
        <v>107136</v>
      </c>
      <c r="K583" s="26">
        <v>109296</v>
      </c>
      <c r="L583" s="26">
        <v>109296</v>
      </c>
      <c r="M583" s="20" t="s">
        <v>558</v>
      </c>
      <c r="N583" s="20" t="s">
        <v>230</v>
      </c>
      <c r="O583" s="21" t="s">
        <v>231</v>
      </c>
    </row>
    <row r="584" spans="1:15" hidden="1">
      <c r="A584" s="19" t="s">
        <v>2202</v>
      </c>
      <c r="B584" s="20" t="s">
        <v>2018</v>
      </c>
      <c r="C584" s="20" t="s">
        <v>2032</v>
      </c>
      <c r="D584" s="20" t="s">
        <v>1349</v>
      </c>
      <c r="E584" s="20" t="s">
        <v>2033</v>
      </c>
      <c r="F584" s="20" t="s">
        <v>2633</v>
      </c>
      <c r="G584" s="20" t="s">
        <v>2391</v>
      </c>
      <c r="H584" s="20" t="s">
        <v>2021</v>
      </c>
      <c r="I584" s="26">
        <v>28933.33</v>
      </c>
      <c r="J584" s="26">
        <v>31248</v>
      </c>
      <c r="K584" s="26">
        <v>33122.879999999997</v>
      </c>
      <c r="L584" s="26">
        <v>33122.879999999997</v>
      </c>
      <c r="M584" s="20" t="s">
        <v>558</v>
      </c>
      <c r="N584" s="20" t="s">
        <v>230</v>
      </c>
      <c r="O584" s="21" t="s">
        <v>231</v>
      </c>
    </row>
    <row r="585" spans="1:15" hidden="1">
      <c r="A585" s="19" t="s">
        <v>2200</v>
      </c>
      <c r="B585" s="20" t="s">
        <v>2018</v>
      </c>
      <c r="C585" s="20" t="s">
        <v>2032</v>
      </c>
      <c r="D585" s="20" t="s">
        <v>130</v>
      </c>
      <c r="E585" s="20" t="s">
        <v>2035</v>
      </c>
      <c r="F585" s="20" t="s">
        <v>2633</v>
      </c>
      <c r="G585" s="20" t="s">
        <v>2391</v>
      </c>
      <c r="H585" s="20" t="s">
        <v>2021</v>
      </c>
      <c r="I585" s="26">
        <v>12400</v>
      </c>
      <c r="J585" s="26">
        <v>13392</v>
      </c>
      <c r="K585" s="26">
        <v>14195.52</v>
      </c>
      <c r="L585" s="26">
        <v>14195.52</v>
      </c>
      <c r="M585" s="20" t="s">
        <v>558</v>
      </c>
      <c r="N585" s="20" t="s">
        <v>230</v>
      </c>
      <c r="O585" s="21" t="s">
        <v>231</v>
      </c>
    </row>
    <row r="586" spans="1:15" hidden="1">
      <c r="A586" s="19" t="s">
        <v>2204</v>
      </c>
      <c r="B586" s="20" t="s">
        <v>2018</v>
      </c>
      <c r="C586" s="20" t="s">
        <v>2037</v>
      </c>
      <c r="D586" s="20" t="s">
        <v>130</v>
      </c>
      <c r="E586" s="20" t="s">
        <v>2038</v>
      </c>
      <c r="F586" s="20" t="s">
        <v>2633</v>
      </c>
      <c r="G586" s="20" t="s">
        <v>2391</v>
      </c>
      <c r="H586" s="20" t="s">
        <v>2021</v>
      </c>
      <c r="I586" s="26">
        <v>24800</v>
      </c>
      <c r="J586" s="26">
        <v>26784</v>
      </c>
      <c r="K586" s="26">
        <v>28391.040000000001</v>
      </c>
      <c r="L586" s="26">
        <v>28391.040000000001</v>
      </c>
      <c r="M586" s="20" t="s">
        <v>558</v>
      </c>
      <c r="N586" s="20" t="s">
        <v>230</v>
      </c>
      <c r="O586" s="21" t="s">
        <v>231</v>
      </c>
    </row>
    <row r="587" spans="1:15" hidden="1">
      <c r="A587" s="19" t="s">
        <v>2192</v>
      </c>
      <c r="B587" s="20" t="s">
        <v>2018</v>
      </c>
      <c r="C587" s="20" t="s">
        <v>2040</v>
      </c>
      <c r="D587" s="20" t="s">
        <v>130</v>
      </c>
      <c r="E587" s="20" t="s">
        <v>2041</v>
      </c>
      <c r="F587" s="20" t="s">
        <v>2633</v>
      </c>
      <c r="G587" s="20" t="s">
        <v>2391</v>
      </c>
      <c r="H587" s="20" t="s">
        <v>2021</v>
      </c>
      <c r="I587" s="26">
        <v>37200</v>
      </c>
      <c r="J587" s="26">
        <v>40176</v>
      </c>
      <c r="K587" s="26">
        <v>42336</v>
      </c>
      <c r="L587" s="26">
        <v>42336</v>
      </c>
      <c r="M587" s="20" t="s">
        <v>558</v>
      </c>
      <c r="N587" s="20" t="s">
        <v>230</v>
      </c>
      <c r="O587" s="21" t="s">
        <v>231</v>
      </c>
    </row>
    <row r="588" spans="1:15" hidden="1">
      <c r="A588" s="19" t="s">
        <v>2209</v>
      </c>
      <c r="B588" s="20" t="s">
        <v>2018</v>
      </c>
      <c r="C588" s="20" t="s">
        <v>2043</v>
      </c>
      <c r="D588" s="20" t="s">
        <v>130</v>
      </c>
      <c r="E588" s="20" t="s">
        <v>2044</v>
      </c>
      <c r="F588" s="20" t="s">
        <v>2633</v>
      </c>
      <c r="G588" s="20" t="s">
        <v>2391</v>
      </c>
      <c r="H588" s="20" t="s">
        <v>2021</v>
      </c>
      <c r="I588" s="26">
        <v>49600</v>
      </c>
      <c r="J588" s="26">
        <v>53568</v>
      </c>
      <c r="K588" s="26">
        <v>55728</v>
      </c>
      <c r="L588" s="26">
        <v>55728</v>
      </c>
      <c r="M588" s="20" t="s">
        <v>558</v>
      </c>
      <c r="N588" s="20" t="s">
        <v>230</v>
      </c>
      <c r="O588" s="21" t="s">
        <v>231</v>
      </c>
    </row>
    <row r="589" spans="1:15" ht="22.5" hidden="1">
      <c r="A589" s="19" t="s">
        <v>2206</v>
      </c>
      <c r="B589" s="20" t="s">
        <v>2046</v>
      </c>
      <c r="C589" s="20" t="s">
        <v>2047</v>
      </c>
      <c r="D589" s="20" t="s">
        <v>5</v>
      </c>
      <c r="E589" s="20" t="s">
        <v>2048</v>
      </c>
      <c r="F589" s="20" t="s">
        <v>302</v>
      </c>
      <c r="G589" s="20" t="s">
        <v>1066</v>
      </c>
      <c r="H589" s="20" t="s">
        <v>2049</v>
      </c>
      <c r="I589" s="26">
        <v>9991.81</v>
      </c>
      <c r="J589" s="26">
        <v>10791.15</v>
      </c>
      <c r="K589" s="26">
        <v>11438.63</v>
      </c>
      <c r="L589" s="26">
        <v>11331.15</v>
      </c>
      <c r="M589" s="20" t="s">
        <v>2050</v>
      </c>
      <c r="N589" s="20" t="s">
        <v>230</v>
      </c>
      <c r="O589" s="21" t="s">
        <v>231</v>
      </c>
    </row>
    <row r="590" spans="1:15" ht="22.5" hidden="1">
      <c r="A590" s="19" t="s">
        <v>2211</v>
      </c>
      <c r="B590" s="20" t="s">
        <v>2046</v>
      </c>
      <c r="C590" s="20" t="s">
        <v>2052</v>
      </c>
      <c r="D590" s="20" t="s">
        <v>137</v>
      </c>
      <c r="E590" s="20" t="s">
        <v>2053</v>
      </c>
      <c r="F590" s="20" t="s">
        <v>302</v>
      </c>
      <c r="G590" s="20" t="s">
        <v>1066</v>
      </c>
      <c r="H590" s="20" t="s">
        <v>2049</v>
      </c>
      <c r="I590" s="26">
        <v>39967.22</v>
      </c>
      <c r="J590" s="26">
        <v>43164.6</v>
      </c>
      <c r="K590" s="26">
        <v>45324.6</v>
      </c>
      <c r="L590" s="26">
        <v>45324.6</v>
      </c>
      <c r="M590" s="20" t="s">
        <v>2050</v>
      </c>
      <c r="N590" s="20" t="s">
        <v>230</v>
      </c>
      <c r="O590" s="21" t="s">
        <v>231</v>
      </c>
    </row>
    <row r="591" spans="1:15" ht="22.5" hidden="1">
      <c r="A591" s="19" t="s">
        <v>2213</v>
      </c>
      <c r="B591" s="20" t="s">
        <v>2055</v>
      </c>
      <c r="C591" s="20" t="s">
        <v>2056</v>
      </c>
      <c r="D591" s="20" t="s">
        <v>130</v>
      </c>
      <c r="E591" s="20" t="s">
        <v>2057</v>
      </c>
      <c r="F591" s="20" t="s">
        <v>440</v>
      </c>
      <c r="G591" s="20" t="s">
        <v>227</v>
      </c>
      <c r="H591" s="20" t="s">
        <v>2058</v>
      </c>
      <c r="I591" s="26">
        <v>21495.34</v>
      </c>
      <c r="J591" s="26">
        <v>23214.97</v>
      </c>
      <c r="K591" s="26">
        <v>24607.86</v>
      </c>
      <c r="L591" s="26">
        <v>24078.959999999999</v>
      </c>
      <c r="M591" s="20" t="s">
        <v>2059</v>
      </c>
      <c r="N591" s="20" t="s">
        <v>230</v>
      </c>
      <c r="O591" s="21" t="s">
        <v>231</v>
      </c>
    </row>
    <row r="592" spans="1:15" ht="22.5" hidden="1">
      <c r="A592" s="19" t="s">
        <v>2218</v>
      </c>
      <c r="B592" s="20" t="s">
        <v>2055</v>
      </c>
      <c r="C592" s="20" t="s">
        <v>2061</v>
      </c>
      <c r="D592" s="20" t="s">
        <v>130</v>
      </c>
      <c r="E592" s="20" t="s">
        <v>2062</v>
      </c>
      <c r="F592" s="20" t="s">
        <v>440</v>
      </c>
      <c r="G592" s="20" t="s">
        <v>227</v>
      </c>
      <c r="H592" s="20" t="s">
        <v>2058</v>
      </c>
      <c r="I592" s="26">
        <v>53738.34</v>
      </c>
      <c r="J592" s="26">
        <v>58037.41</v>
      </c>
      <c r="K592" s="26">
        <v>60197.41</v>
      </c>
      <c r="L592" s="26">
        <v>60197.41</v>
      </c>
      <c r="M592" s="20" t="s">
        <v>2059</v>
      </c>
      <c r="N592" s="20" t="s">
        <v>230</v>
      </c>
      <c r="O592" s="21" t="s">
        <v>231</v>
      </c>
    </row>
    <row r="593" spans="1:15" ht="22.5" hidden="1">
      <c r="A593" s="19" t="s">
        <v>2222</v>
      </c>
      <c r="B593" s="20" t="s">
        <v>185</v>
      </c>
      <c r="C593" s="20" t="s">
        <v>2064</v>
      </c>
      <c r="D593" s="20" t="s">
        <v>917</v>
      </c>
      <c r="E593" s="20" t="s">
        <v>2065</v>
      </c>
      <c r="F593" s="20" t="s">
        <v>251</v>
      </c>
      <c r="G593" s="20" t="s">
        <v>316</v>
      </c>
      <c r="H593" s="20" t="s">
        <v>2066</v>
      </c>
      <c r="I593" s="26">
        <v>50</v>
      </c>
      <c r="J593" s="26">
        <v>54</v>
      </c>
      <c r="K593" s="26">
        <v>57.24</v>
      </c>
      <c r="L593" s="26">
        <v>57.24</v>
      </c>
      <c r="M593" s="20" t="s">
        <v>558</v>
      </c>
      <c r="N593" s="20" t="s">
        <v>230</v>
      </c>
      <c r="O593" s="21" t="s">
        <v>231</v>
      </c>
    </row>
    <row r="594" spans="1:15" ht="22.5" hidden="1">
      <c r="A594" s="19" t="s">
        <v>2229</v>
      </c>
      <c r="B594" s="20" t="s">
        <v>2068</v>
      </c>
      <c r="C594" s="20" t="s">
        <v>3194</v>
      </c>
      <c r="D594" s="20" t="s">
        <v>917</v>
      </c>
      <c r="E594" s="20" t="s">
        <v>2069</v>
      </c>
      <c r="F594" s="20" t="s">
        <v>3054</v>
      </c>
      <c r="G594" s="20" t="s">
        <v>316</v>
      </c>
      <c r="H594" s="20" t="s">
        <v>2066</v>
      </c>
      <c r="I594" s="26">
        <v>190</v>
      </c>
      <c r="J594" s="26">
        <v>205.2</v>
      </c>
      <c r="K594" s="26">
        <v>217.51</v>
      </c>
      <c r="L594" s="26">
        <v>103.03</v>
      </c>
      <c r="M594" s="20" t="s">
        <v>558</v>
      </c>
      <c r="N594" s="20" t="s">
        <v>230</v>
      </c>
      <c r="O594" s="21" t="s">
        <v>231</v>
      </c>
    </row>
    <row r="595" spans="1:15" hidden="1">
      <c r="A595" s="19" t="s">
        <v>2232</v>
      </c>
      <c r="B595" s="20" t="s">
        <v>2068</v>
      </c>
      <c r="C595" s="20" t="s">
        <v>2071</v>
      </c>
      <c r="D595" s="20" t="s">
        <v>917</v>
      </c>
      <c r="E595" s="20" t="s">
        <v>2072</v>
      </c>
      <c r="F595" s="20" t="s">
        <v>2867</v>
      </c>
      <c r="G595" s="20" t="s">
        <v>2990</v>
      </c>
      <c r="H595" s="20" t="s">
        <v>2066</v>
      </c>
      <c r="I595" s="26">
        <v>90</v>
      </c>
      <c r="J595" s="26">
        <v>97.2</v>
      </c>
      <c r="K595" s="26">
        <v>103.03</v>
      </c>
      <c r="L595" s="26">
        <v>103.03</v>
      </c>
      <c r="M595" s="20" t="s">
        <v>558</v>
      </c>
      <c r="N595" s="20" t="s">
        <v>230</v>
      </c>
      <c r="O595" s="21" t="s">
        <v>231</v>
      </c>
    </row>
    <row r="596" spans="1:15" ht="33.75" hidden="1">
      <c r="A596" s="19" t="s">
        <v>2235</v>
      </c>
      <c r="B596" s="20" t="s">
        <v>2068</v>
      </c>
      <c r="C596" s="20" t="s">
        <v>2074</v>
      </c>
      <c r="D596" s="20" t="s">
        <v>2075</v>
      </c>
      <c r="E596" s="20" t="s">
        <v>2076</v>
      </c>
      <c r="F596" s="20" t="s">
        <v>2867</v>
      </c>
      <c r="G596" s="20" t="s">
        <v>316</v>
      </c>
      <c r="H596" s="20" t="s">
        <v>2066</v>
      </c>
      <c r="I596" s="26">
        <v>827.2</v>
      </c>
      <c r="J596" s="26">
        <v>893.38</v>
      </c>
      <c r="K596" s="26">
        <v>946.98</v>
      </c>
      <c r="L596" s="26">
        <v>64.11</v>
      </c>
      <c r="M596" s="20" t="s">
        <v>558</v>
      </c>
      <c r="N596" s="20" t="s">
        <v>230</v>
      </c>
      <c r="O596" s="21" t="s">
        <v>231</v>
      </c>
    </row>
    <row r="597" spans="1:15" ht="22.5" hidden="1">
      <c r="A597" s="19" t="s">
        <v>2240</v>
      </c>
      <c r="B597" s="20" t="s">
        <v>2068</v>
      </c>
      <c r="C597" s="20" t="s">
        <v>2526</v>
      </c>
      <c r="D597" s="20" t="s">
        <v>917</v>
      </c>
      <c r="E597" s="20" t="s">
        <v>2078</v>
      </c>
      <c r="F597" s="20" t="s">
        <v>2477</v>
      </c>
      <c r="G597" s="20" t="s">
        <v>316</v>
      </c>
      <c r="H597" s="20" t="s">
        <v>2066</v>
      </c>
      <c r="I597" s="26">
        <v>45</v>
      </c>
      <c r="J597" s="26">
        <v>48.6</v>
      </c>
      <c r="K597" s="26">
        <v>51.52</v>
      </c>
      <c r="L597" s="26">
        <v>51.52</v>
      </c>
      <c r="M597" s="20" t="s">
        <v>558</v>
      </c>
      <c r="N597" s="20" t="s">
        <v>230</v>
      </c>
      <c r="O597" s="21" t="s">
        <v>231</v>
      </c>
    </row>
    <row r="598" spans="1:15" ht="33.75" hidden="1">
      <c r="A598" s="19" t="s">
        <v>2246</v>
      </c>
      <c r="B598" s="20" t="s">
        <v>2081</v>
      </c>
      <c r="C598" s="20" t="s">
        <v>2082</v>
      </c>
      <c r="D598" s="20" t="s">
        <v>2083</v>
      </c>
      <c r="E598" s="20" t="s">
        <v>2084</v>
      </c>
      <c r="F598" s="20" t="s">
        <v>2477</v>
      </c>
      <c r="G598" s="20" t="s">
        <v>227</v>
      </c>
      <c r="H598" s="20" t="s">
        <v>2085</v>
      </c>
      <c r="I598" s="26">
        <v>1837.53</v>
      </c>
      <c r="J598" s="26">
        <v>1984.53</v>
      </c>
      <c r="K598" s="26">
        <v>2103.6</v>
      </c>
      <c r="L598" s="26">
        <v>2103.6</v>
      </c>
      <c r="M598" s="20" t="s">
        <v>2086</v>
      </c>
      <c r="N598" s="20" t="s">
        <v>230</v>
      </c>
      <c r="O598" s="21" t="s">
        <v>231</v>
      </c>
    </row>
    <row r="599" spans="1:15" ht="21.75" hidden="1" customHeight="1">
      <c r="A599" s="19" t="s">
        <v>2250</v>
      </c>
      <c r="B599" s="20" t="s">
        <v>2081</v>
      </c>
      <c r="C599" s="20" t="s">
        <v>2088</v>
      </c>
      <c r="D599" s="20" t="s">
        <v>2089</v>
      </c>
      <c r="E599" s="20" t="s">
        <v>2090</v>
      </c>
      <c r="F599" s="20" t="s">
        <v>2477</v>
      </c>
      <c r="G599" s="20" t="s">
        <v>227</v>
      </c>
      <c r="H599" s="20" t="s">
        <v>2085</v>
      </c>
      <c r="I599" s="26">
        <v>7350.11</v>
      </c>
      <c r="J599" s="26">
        <v>7938.12</v>
      </c>
      <c r="K599" s="26">
        <v>8414.41</v>
      </c>
      <c r="L599" s="26">
        <v>8414.4</v>
      </c>
      <c r="M599" s="20" t="s">
        <v>2086</v>
      </c>
      <c r="N599" s="20" t="s">
        <v>230</v>
      </c>
      <c r="O599" s="21" t="s">
        <v>231</v>
      </c>
    </row>
    <row r="600" spans="1:15" ht="22.5" hidden="1">
      <c r="A600" s="19" t="s">
        <v>2255</v>
      </c>
      <c r="B600" s="20" t="s">
        <v>29</v>
      </c>
      <c r="C600" s="20" t="s">
        <v>30</v>
      </c>
      <c r="D600" s="20" t="s">
        <v>55</v>
      </c>
      <c r="E600" s="20" t="s">
        <v>172</v>
      </c>
      <c r="F600" s="20" t="s">
        <v>2633</v>
      </c>
      <c r="G600" s="20" t="s">
        <v>227</v>
      </c>
      <c r="H600" s="20" t="s">
        <v>2096</v>
      </c>
      <c r="I600" s="26">
        <v>660</v>
      </c>
      <c r="J600" s="26">
        <v>712.8</v>
      </c>
      <c r="K600" s="26">
        <v>755.57</v>
      </c>
      <c r="L600" s="26">
        <v>377.78</v>
      </c>
      <c r="M600" s="20" t="s">
        <v>361</v>
      </c>
      <c r="N600" s="20" t="s">
        <v>230</v>
      </c>
      <c r="O600" s="21" t="s">
        <v>231</v>
      </c>
    </row>
    <row r="601" spans="1:15" hidden="1">
      <c r="A601" s="19" t="s">
        <v>2256</v>
      </c>
      <c r="B601" s="20" t="s">
        <v>29</v>
      </c>
      <c r="C601" s="20" t="s">
        <v>2099</v>
      </c>
      <c r="D601" s="20" t="s">
        <v>7</v>
      </c>
      <c r="E601" s="20" t="s">
        <v>2100</v>
      </c>
      <c r="F601" s="20" t="s">
        <v>242</v>
      </c>
      <c r="G601" s="20" t="s">
        <v>227</v>
      </c>
      <c r="H601" s="20" t="s">
        <v>2096</v>
      </c>
      <c r="I601" s="26">
        <v>6160</v>
      </c>
      <c r="J601" s="26">
        <v>6652.8</v>
      </c>
      <c r="K601" s="26">
        <v>7051.97</v>
      </c>
      <c r="L601" s="26">
        <v>3525.99</v>
      </c>
      <c r="M601" s="20" t="s">
        <v>361</v>
      </c>
      <c r="N601" s="20" t="s">
        <v>230</v>
      </c>
      <c r="O601" s="21" t="s">
        <v>231</v>
      </c>
    </row>
    <row r="602" spans="1:15" hidden="1">
      <c r="A602" s="19" t="s">
        <v>2257</v>
      </c>
      <c r="B602" s="20" t="s">
        <v>29</v>
      </c>
      <c r="C602" s="20" t="s">
        <v>31</v>
      </c>
      <c r="D602" s="20" t="s">
        <v>7</v>
      </c>
      <c r="E602" s="20" t="s">
        <v>173</v>
      </c>
      <c r="F602" s="20" t="s">
        <v>2633</v>
      </c>
      <c r="G602" s="20" t="s">
        <v>227</v>
      </c>
      <c r="H602" s="20" t="s">
        <v>2096</v>
      </c>
      <c r="I602" s="26">
        <v>6160</v>
      </c>
      <c r="J602" s="26">
        <v>6652.8</v>
      </c>
      <c r="K602" s="26">
        <v>7051.97</v>
      </c>
      <c r="L602" s="26">
        <v>7051.97</v>
      </c>
      <c r="M602" s="20" t="s">
        <v>361</v>
      </c>
      <c r="N602" s="20" t="s">
        <v>230</v>
      </c>
      <c r="O602" s="21" t="s">
        <v>231</v>
      </c>
    </row>
    <row r="603" spans="1:15" ht="45" hidden="1">
      <c r="A603" s="19" t="s">
        <v>2263</v>
      </c>
      <c r="B603" s="20" t="s">
        <v>2103</v>
      </c>
      <c r="C603" s="20" t="s">
        <v>2104</v>
      </c>
      <c r="D603" s="20" t="s">
        <v>7</v>
      </c>
      <c r="E603" s="20" t="s">
        <v>2105</v>
      </c>
      <c r="F603" s="20" t="s">
        <v>3054</v>
      </c>
      <c r="G603" s="20" t="s">
        <v>811</v>
      </c>
      <c r="H603" s="20" t="s">
        <v>2106</v>
      </c>
      <c r="I603" s="26">
        <v>32000</v>
      </c>
      <c r="J603" s="26">
        <v>34560</v>
      </c>
      <c r="K603" s="26">
        <v>36633.599999999999</v>
      </c>
      <c r="L603" s="26">
        <v>36633.599999999999</v>
      </c>
      <c r="M603" s="20" t="s">
        <v>846</v>
      </c>
      <c r="N603" s="20" t="s">
        <v>230</v>
      </c>
      <c r="O603" s="21" t="s">
        <v>231</v>
      </c>
    </row>
    <row r="604" spans="1:15" ht="56.25" hidden="1">
      <c r="A604" s="19" t="s">
        <v>2268</v>
      </c>
      <c r="B604" s="20" t="s">
        <v>2108</v>
      </c>
      <c r="C604" s="20" t="s">
        <v>2109</v>
      </c>
      <c r="D604" s="20" t="s">
        <v>7</v>
      </c>
      <c r="E604" s="20" t="s">
        <v>2110</v>
      </c>
      <c r="F604" s="20" t="s">
        <v>2867</v>
      </c>
      <c r="G604" s="20" t="s">
        <v>227</v>
      </c>
      <c r="H604" s="20" t="s">
        <v>2111</v>
      </c>
      <c r="I604" s="26">
        <v>42843</v>
      </c>
      <c r="J604" s="26">
        <v>46270.44</v>
      </c>
      <c r="K604" s="26">
        <v>48430.44</v>
      </c>
      <c r="L604" s="26">
        <v>48430.44</v>
      </c>
      <c r="M604" s="20" t="s">
        <v>846</v>
      </c>
      <c r="N604" s="20" t="s">
        <v>230</v>
      </c>
      <c r="O604" s="21" t="s">
        <v>231</v>
      </c>
    </row>
    <row r="605" spans="1:15" ht="33.75" hidden="1">
      <c r="A605" s="19" t="s">
        <v>2271</v>
      </c>
      <c r="B605" s="20" t="s">
        <v>2584</v>
      </c>
      <c r="C605" s="20" t="s">
        <v>2585</v>
      </c>
      <c r="D605" s="20" t="s">
        <v>2586</v>
      </c>
      <c r="E605" s="20" t="s">
        <v>2587</v>
      </c>
      <c r="F605" s="20" t="s">
        <v>2536</v>
      </c>
      <c r="G605" s="20" t="s">
        <v>227</v>
      </c>
      <c r="H605" s="20" t="s">
        <v>2588</v>
      </c>
      <c r="I605" s="26">
        <v>648</v>
      </c>
      <c r="J605" s="26">
        <v>699.84</v>
      </c>
      <c r="K605" s="26">
        <v>741.83</v>
      </c>
      <c r="L605" s="26">
        <v>741.83</v>
      </c>
      <c r="M605" s="20" t="s">
        <v>2423</v>
      </c>
      <c r="N605" s="20" t="s">
        <v>230</v>
      </c>
      <c r="O605" s="21" t="s">
        <v>231</v>
      </c>
    </row>
    <row r="606" spans="1:15" ht="33.75" hidden="1">
      <c r="A606" s="19" t="s">
        <v>2276</v>
      </c>
      <c r="B606" s="20" t="s">
        <v>2584</v>
      </c>
      <c r="C606" s="20" t="s">
        <v>2589</v>
      </c>
      <c r="D606" s="20" t="s">
        <v>2586</v>
      </c>
      <c r="E606" s="20" t="s">
        <v>2590</v>
      </c>
      <c r="F606" s="20" t="s">
        <v>2536</v>
      </c>
      <c r="G606" s="20" t="s">
        <v>227</v>
      </c>
      <c r="H606" s="20" t="s">
        <v>2588</v>
      </c>
      <c r="I606" s="26">
        <v>1620</v>
      </c>
      <c r="J606" s="26">
        <v>1749.6</v>
      </c>
      <c r="K606" s="26">
        <v>1854.58</v>
      </c>
      <c r="L606" s="26">
        <v>1854.58</v>
      </c>
      <c r="M606" s="20" t="s">
        <v>2423</v>
      </c>
      <c r="N606" s="20" t="s">
        <v>230</v>
      </c>
      <c r="O606" s="21" t="s">
        <v>231</v>
      </c>
    </row>
    <row r="607" spans="1:15" ht="78.75" hidden="1">
      <c r="A607" s="19" t="s">
        <v>2281</v>
      </c>
      <c r="B607" s="20" t="s">
        <v>2113</v>
      </c>
      <c r="C607" s="20" t="s">
        <v>2114</v>
      </c>
      <c r="D607" s="20" t="s">
        <v>2115</v>
      </c>
      <c r="E607" s="20" t="s">
        <v>2116</v>
      </c>
      <c r="F607" s="20" t="s">
        <v>2633</v>
      </c>
      <c r="G607" s="20" t="s">
        <v>2117</v>
      </c>
      <c r="H607" s="20" t="s">
        <v>2118</v>
      </c>
      <c r="I607" s="26">
        <v>4571.1099999999997</v>
      </c>
      <c r="J607" s="26">
        <v>4936.8</v>
      </c>
      <c r="K607" s="26">
        <v>5233.01</v>
      </c>
      <c r="L607" s="26">
        <v>3846.53</v>
      </c>
      <c r="M607" s="20" t="s">
        <v>2119</v>
      </c>
      <c r="N607" s="20" t="s">
        <v>230</v>
      </c>
      <c r="O607" s="21" t="s">
        <v>231</v>
      </c>
    </row>
    <row r="608" spans="1:15" ht="78.75" hidden="1">
      <c r="A608" s="19" t="s">
        <v>2286</v>
      </c>
      <c r="B608" s="20" t="s">
        <v>2113</v>
      </c>
      <c r="C608" s="20" t="s">
        <v>2121</v>
      </c>
      <c r="D608" s="20" t="s">
        <v>2115</v>
      </c>
      <c r="E608" s="20" t="s">
        <v>2122</v>
      </c>
      <c r="F608" s="20" t="s">
        <v>2633</v>
      </c>
      <c r="G608" s="20" t="s">
        <v>2117</v>
      </c>
      <c r="H608" s="20" t="s">
        <v>2118</v>
      </c>
      <c r="I608" s="26">
        <v>2018.81</v>
      </c>
      <c r="J608" s="26">
        <v>2180.31</v>
      </c>
      <c r="K608" s="26">
        <v>2311.14</v>
      </c>
      <c r="L608" s="26">
        <v>1698.88</v>
      </c>
      <c r="M608" s="20" t="s">
        <v>2119</v>
      </c>
      <c r="N608" s="20" t="s">
        <v>230</v>
      </c>
      <c r="O608" s="21" t="s">
        <v>231</v>
      </c>
    </row>
    <row r="609" spans="1:15" ht="45" hidden="1">
      <c r="A609" s="19" t="s">
        <v>2289</v>
      </c>
      <c r="B609" s="20" t="s">
        <v>2113</v>
      </c>
      <c r="C609" s="20" t="s">
        <v>2126</v>
      </c>
      <c r="D609" s="20" t="s">
        <v>2127</v>
      </c>
      <c r="E609" s="20" t="s">
        <v>2128</v>
      </c>
      <c r="F609" s="20" t="s">
        <v>2991</v>
      </c>
      <c r="G609" s="20" t="s">
        <v>2129</v>
      </c>
      <c r="H609" s="20" t="s">
        <v>2118</v>
      </c>
      <c r="I609" s="26">
        <v>2800</v>
      </c>
      <c r="J609" s="26">
        <v>3024</v>
      </c>
      <c r="K609" s="26">
        <v>3205.44</v>
      </c>
      <c r="L609" s="26">
        <v>3205.44</v>
      </c>
      <c r="M609" s="20" t="s">
        <v>2130</v>
      </c>
      <c r="N609" s="20" t="s">
        <v>230</v>
      </c>
      <c r="O609" s="21" t="s">
        <v>231</v>
      </c>
    </row>
    <row r="610" spans="1:15" ht="45" hidden="1">
      <c r="A610" s="19" t="s">
        <v>2294</v>
      </c>
      <c r="B610" s="20" t="s">
        <v>2113</v>
      </c>
      <c r="C610" s="20" t="s">
        <v>2132</v>
      </c>
      <c r="D610" s="20" t="s">
        <v>2127</v>
      </c>
      <c r="E610" s="20" t="s">
        <v>2133</v>
      </c>
      <c r="F610" s="20" t="s">
        <v>2991</v>
      </c>
      <c r="G610" s="20" t="s">
        <v>2129</v>
      </c>
      <c r="H610" s="20" t="s">
        <v>2118</v>
      </c>
      <c r="I610" s="26">
        <v>1400</v>
      </c>
      <c r="J610" s="26">
        <v>1512</v>
      </c>
      <c r="K610" s="26">
        <v>1602.72</v>
      </c>
      <c r="L610" s="26">
        <v>1602.72</v>
      </c>
      <c r="M610" s="20" t="s">
        <v>2130</v>
      </c>
      <c r="N610" s="20" t="s">
        <v>230</v>
      </c>
      <c r="O610" s="21" t="s">
        <v>231</v>
      </c>
    </row>
    <row r="611" spans="1:15" ht="22.5" hidden="1">
      <c r="A611" s="19" t="s">
        <v>2297</v>
      </c>
      <c r="B611" s="20" t="s">
        <v>2136</v>
      </c>
      <c r="C611" s="20" t="s">
        <v>2137</v>
      </c>
      <c r="D611" s="20" t="s">
        <v>2138</v>
      </c>
      <c r="E611" s="20" t="s">
        <v>2139</v>
      </c>
      <c r="F611" s="20" t="s">
        <v>3054</v>
      </c>
      <c r="G611" s="20" t="s">
        <v>227</v>
      </c>
      <c r="H611" s="20" t="s">
        <v>2140</v>
      </c>
      <c r="I611" s="26">
        <v>29998</v>
      </c>
      <c r="J611" s="26">
        <v>32397.84</v>
      </c>
      <c r="K611" s="26">
        <v>34341.71</v>
      </c>
      <c r="L611" s="26">
        <v>34341.71</v>
      </c>
      <c r="M611" s="20" t="s">
        <v>304</v>
      </c>
      <c r="N611" s="20" t="s">
        <v>230</v>
      </c>
      <c r="O611" s="21" t="s">
        <v>231</v>
      </c>
    </row>
    <row r="612" spans="1:15" ht="22.5" hidden="1">
      <c r="A612" s="19" t="s">
        <v>2300</v>
      </c>
      <c r="B612" s="20" t="s">
        <v>2136</v>
      </c>
      <c r="C612" s="20" t="s">
        <v>3195</v>
      </c>
      <c r="D612" s="20" t="s">
        <v>56</v>
      </c>
      <c r="E612" s="20" t="s">
        <v>3196</v>
      </c>
      <c r="F612" s="20" t="s">
        <v>3054</v>
      </c>
      <c r="G612" s="20" t="s">
        <v>227</v>
      </c>
      <c r="H612" s="20" t="s">
        <v>2140</v>
      </c>
      <c r="I612" s="26">
        <v>29998</v>
      </c>
      <c r="J612" s="26">
        <v>32397.84</v>
      </c>
      <c r="K612" s="26">
        <v>34341.71</v>
      </c>
      <c r="L612" s="26">
        <v>34341.71</v>
      </c>
      <c r="M612" s="20" t="s">
        <v>304</v>
      </c>
      <c r="N612" s="20" t="s">
        <v>230</v>
      </c>
      <c r="O612" s="21" t="s">
        <v>231</v>
      </c>
    </row>
    <row r="613" spans="1:15" ht="22.5" hidden="1">
      <c r="A613" s="19" t="s">
        <v>2304</v>
      </c>
      <c r="B613" s="20" t="s">
        <v>2527</v>
      </c>
      <c r="C613" s="20" t="s">
        <v>2528</v>
      </c>
      <c r="D613" s="20" t="s">
        <v>73</v>
      </c>
      <c r="E613" s="20" t="s">
        <v>2529</v>
      </c>
      <c r="F613" s="20" t="s">
        <v>2477</v>
      </c>
      <c r="G613" s="20" t="s">
        <v>227</v>
      </c>
      <c r="H613" s="20" t="s">
        <v>2530</v>
      </c>
      <c r="I613" s="26">
        <v>30103</v>
      </c>
      <c r="J613" s="26">
        <v>32511.24</v>
      </c>
      <c r="K613" s="26">
        <v>34461.910000000003</v>
      </c>
      <c r="L613" s="26">
        <v>34461.910000000003</v>
      </c>
      <c r="M613" s="20" t="s">
        <v>2475</v>
      </c>
      <c r="N613" s="20" t="s">
        <v>230</v>
      </c>
      <c r="O613" s="21" t="s">
        <v>231</v>
      </c>
    </row>
    <row r="614" spans="1:15" ht="33.75" hidden="1">
      <c r="A614" s="19" t="s">
        <v>2307</v>
      </c>
      <c r="B614" s="20" t="s">
        <v>2142</v>
      </c>
      <c r="C614" s="20" t="s">
        <v>2143</v>
      </c>
      <c r="D614" s="20" t="s">
        <v>1247</v>
      </c>
      <c r="E614" s="20" t="s">
        <v>2144</v>
      </c>
      <c r="F614" s="20" t="s">
        <v>2867</v>
      </c>
      <c r="G614" s="20" t="s">
        <v>227</v>
      </c>
      <c r="H614" s="20" t="s">
        <v>2145</v>
      </c>
      <c r="I614" s="26">
        <v>3048</v>
      </c>
      <c r="J614" s="26">
        <v>3291.84</v>
      </c>
      <c r="K614" s="26">
        <v>3489.35</v>
      </c>
      <c r="L614" s="26">
        <v>3489.35</v>
      </c>
      <c r="M614" s="20" t="s">
        <v>465</v>
      </c>
      <c r="N614" s="20" t="s">
        <v>230</v>
      </c>
      <c r="O614" s="21" t="s">
        <v>231</v>
      </c>
    </row>
    <row r="615" spans="1:15" ht="22.5" hidden="1">
      <c r="A615" s="19" t="s">
        <v>2310</v>
      </c>
      <c r="B615" s="20" t="s">
        <v>2147</v>
      </c>
      <c r="C615" s="20" t="s">
        <v>2827</v>
      </c>
      <c r="D615" s="20" t="s">
        <v>73</v>
      </c>
      <c r="E615" s="20" t="s">
        <v>2828</v>
      </c>
      <c r="F615" s="20" t="s">
        <v>2754</v>
      </c>
      <c r="G615" s="20" t="s">
        <v>227</v>
      </c>
      <c r="H615" s="20" t="s">
        <v>2150</v>
      </c>
      <c r="I615" s="26">
        <v>2112.94</v>
      </c>
      <c r="J615" s="26">
        <v>2281.98</v>
      </c>
      <c r="K615" s="26">
        <v>2418.9</v>
      </c>
      <c r="L615" s="26">
        <v>1910.11</v>
      </c>
      <c r="M615" s="20" t="s">
        <v>409</v>
      </c>
      <c r="N615" s="20" t="s">
        <v>230</v>
      </c>
      <c r="O615" s="21" t="s">
        <v>231</v>
      </c>
    </row>
    <row r="616" spans="1:15" ht="22.5" hidden="1">
      <c r="A616" s="19" t="s">
        <v>2313</v>
      </c>
      <c r="B616" s="20" t="s">
        <v>2147</v>
      </c>
      <c r="C616" s="20" t="s">
        <v>2148</v>
      </c>
      <c r="D616" s="20" t="s">
        <v>73</v>
      </c>
      <c r="E616" s="20" t="s">
        <v>2149</v>
      </c>
      <c r="F616" s="20" t="s">
        <v>2793</v>
      </c>
      <c r="G616" s="20" t="s">
        <v>227</v>
      </c>
      <c r="H616" s="20" t="s">
        <v>2150</v>
      </c>
      <c r="I616" s="26">
        <v>5282.36</v>
      </c>
      <c r="J616" s="26">
        <v>5704.95</v>
      </c>
      <c r="K616" s="26">
        <v>6047.24</v>
      </c>
      <c r="L616" s="26">
        <v>4775.28</v>
      </c>
      <c r="M616" s="20" t="s">
        <v>2829</v>
      </c>
      <c r="N616" s="20" t="s">
        <v>230</v>
      </c>
      <c r="O616" s="21" t="s">
        <v>231</v>
      </c>
    </row>
    <row r="617" spans="1:15" ht="22.5" hidden="1">
      <c r="A617" s="19" t="s">
        <v>2316</v>
      </c>
      <c r="B617" s="20" t="s">
        <v>2147</v>
      </c>
      <c r="C617" s="20" t="s">
        <v>2152</v>
      </c>
      <c r="D617" s="20" t="s">
        <v>73</v>
      </c>
      <c r="E617" s="20" t="s">
        <v>2153</v>
      </c>
      <c r="F617" s="20" t="s">
        <v>2633</v>
      </c>
      <c r="G617" s="20" t="s">
        <v>227</v>
      </c>
      <c r="H617" s="20" t="s">
        <v>2150</v>
      </c>
      <c r="I617" s="26">
        <v>16685.099999999999</v>
      </c>
      <c r="J617" s="26">
        <v>18019.91</v>
      </c>
      <c r="K617" s="26">
        <v>19101.11</v>
      </c>
      <c r="L617" s="26">
        <v>19101.11</v>
      </c>
      <c r="M617" s="20" t="s">
        <v>229</v>
      </c>
      <c r="N617" s="20" t="s">
        <v>230</v>
      </c>
      <c r="O617" s="21" t="s">
        <v>231</v>
      </c>
    </row>
    <row r="618" spans="1:15" ht="22.5" hidden="1">
      <c r="A618" s="19" t="s">
        <v>2323</v>
      </c>
      <c r="B618" s="20" t="s">
        <v>2830</v>
      </c>
      <c r="C618" s="20" t="s">
        <v>2831</v>
      </c>
      <c r="D618" s="20" t="s">
        <v>2832</v>
      </c>
      <c r="E618" s="20" t="s">
        <v>2833</v>
      </c>
      <c r="F618" s="20" t="s">
        <v>2754</v>
      </c>
      <c r="G618" s="20" t="s">
        <v>227</v>
      </c>
      <c r="H618" s="20" t="s">
        <v>2834</v>
      </c>
      <c r="I618" s="26">
        <v>1447.5</v>
      </c>
      <c r="J618" s="26">
        <v>1563.3</v>
      </c>
      <c r="K618" s="26">
        <v>1657.1</v>
      </c>
      <c r="L618" s="26">
        <v>1657.1</v>
      </c>
      <c r="M618" s="20" t="s">
        <v>105</v>
      </c>
      <c r="N618" s="20" t="s">
        <v>230</v>
      </c>
      <c r="O618" s="21" t="s">
        <v>231</v>
      </c>
    </row>
    <row r="619" spans="1:15" ht="22.5" hidden="1">
      <c r="A619" s="19" t="s">
        <v>2329</v>
      </c>
      <c r="B619" s="20" t="s">
        <v>2830</v>
      </c>
      <c r="C619" s="20" t="s">
        <v>2835</v>
      </c>
      <c r="D619" s="20" t="s">
        <v>2419</v>
      </c>
      <c r="E619" s="20" t="s">
        <v>2836</v>
      </c>
      <c r="F619" s="20" t="s">
        <v>2754</v>
      </c>
      <c r="G619" s="20" t="s">
        <v>227</v>
      </c>
      <c r="H619" s="20" t="s">
        <v>2834</v>
      </c>
      <c r="I619" s="26">
        <v>19300</v>
      </c>
      <c r="J619" s="26">
        <v>20844</v>
      </c>
      <c r="K619" s="26">
        <v>22094.639999999999</v>
      </c>
      <c r="L619" s="26">
        <v>22094.639999999999</v>
      </c>
      <c r="M619" s="20" t="s">
        <v>105</v>
      </c>
      <c r="N619" s="20" t="s">
        <v>230</v>
      </c>
      <c r="O619" s="21" t="s">
        <v>231</v>
      </c>
    </row>
    <row r="620" spans="1:15" ht="33.75" hidden="1">
      <c r="A620" s="19" t="s">
        <v>2334</v>
      </c>
      <c r="B620" s="20" t="s">
        <v>2531</v>
      </c>
      <c r="C620" s="20" t="s">
        <v>2532</v>
      </c>
      <c r="D620" s="20" t="s">
        <v>2533</v>
      </c>
      <c r="E620" s="20" t="s">
        <v>2534</v>
      </c>
      <c r="F620" s="20" t="s">
        <v>2477</v>
      </c>
      <c r="G620" s="20" t="s">
        <v>227</v>
      </c>
      <c r="H620" s="20" t="s">
        <v>2535</v>
      </c>
      <c r="I620" s="26">
        <v>43074</v>
      </c>
      <c r="J620" s="26">
        <v>46519.92</v>
      </c>
      <c r="K620" s="26">
        <v>48679.92</v>
      </c>
      <c r="L620" s="26">
        <v>48679.92</v>
      </c>
      <c r="M620" s="20" t="s">
        <v>2476</v>
      </c>
      <c r="N620" s="20" t="s">
        <v>230</v>
      </c>
      <c r="O620" s="21" t="s">
        <v>231</v>
      </c>
    </row>
    <row r="621" spans="1:15" ht="22.5" hidden="1">
      <c r="A621" s="19" t="s">
        <v>2331</v>
      </c>
      <c r="B621" s="20" t="s">
        <v>2591</v>
      </c>
      <c r="C621" s="20" t="s">
        <v>2592</v>
      </c>
      <c r="D621" s="20" t="s">
        <v>1906</v>
      </c>
      <c r="E621" s="20" t="s">
        <v>2593</v>
      </c>
      <c r="F621" s="20" t="s">
        <v>2536</v>
      </c>
      <c r="G621" s="20" t="s">
        <v>227</v>
      </c>
      <c r="H621" s="20" t="s">
        <v>2594</v>
      </c>
      <c r="I621" s="26">
        <v>3700</v>
      </c>
      <c r="J621" s="26">
        <v>3996</v>
      </c>
      <c r="K621" s="26">
        <v>4235.76</v>
      </c>
      <c r="L621" s="26">
        <v>4235.76</v>
      </c>
      <c r="M621" s="20" t="s">
        <v>105</v>
      </c>
      <c r="N621" s="20" t="s">
        <v>230</v>
      </c>
      <c r="O621" s="21" t="s">
        <v>231</v>
      </c>
    </row>
    <row r="622" spans="1:15" ht="22.5" hidden="1">
      <c r="A622" s="19" t="s">
        <v>2336</v>
      </c>
      <c r="B622" s="20" t="s">
        <v>2591</v>
      </c>
      <c r="C622" s="20" t="s">
        <v>2595</v>
      </c>
      <c r="D622" s="20" t="s">
        <v>2596</v>
      </c>
      <c r="E622" s="20" t="s">
        <v>2597</v>
      </c>
      <c r="F622" s="20" t="s">
        <v>2536</v>
      </c>
      <c r="G622" s="20" t="s">
        <v>227</v>
      </c>
      <c r="H622" s="20" t="s">
        <v>2594</v>
      </c>
      <c r="I622" s="26">
        <v>18870</v>
      </c>
      <c r="J622" s="26">
        <v>20379.599999999999</v>
      </c>
      <c r="K622" s="26">
        <v>21602.38</v>
      </c>
      <c r="L622" s="26">
        <v>21602.38</v>
      </c>
      <c r="M622" s="20" t="s">
        <v>105</v>
      </c>
      <c r="N622" s="20" t="s">
        <v>230</v>
      </c>
      <c r="O622" s="21" t="s">
        <v>231</v>
      </c>
    </row>
    <row r="623" spans="1:15" ht="45" hidden="1">
      <c r="A623" s="19" t="s">
        <v>2343</v>
      </c>
      <c r="B623" s="20" t="s">
        <v>2158</v>
      </c>
      <c r="C623" s="20" t="s">
        <v>2160</v>
      </c>
      <c r="D623" s="20" t="s">
        <v>73</v>
      </c>
      <c r="E623" s="20" t="s">
        <v>2161</v>
      </c>
      <c r="F623" s="20" t="s">
        <v>2556</v>
      </c>
      <c r="G623" s="20" t="s">
        <v>804</v>
      </c>
      <c r="H623" s="20" t="s">
        <v>2156</v>
      </c>
      <c r="I623" s="26">
        <v>115</v>
      </c>
      <c r="J623" s="26">
        <v>124.2</v>
      </c>
      <c r="K623" s="26">
        <v>131.65</v>
      </c>
      <c r="L623" s="26">
        <v>131.65</v>
      </c>
      <c r="M623" s="20" t="s">
        <v>885</v>
      </c>
      <c r="N623" s="20" t="s">
        <v>230</v>
      </c>
      <c r="O623" s="21" t="s">
        <v>231</v>
      </c>
    </row>
    <row r="624" spans="1:15" ht="45" hidden="1">
      <c r="A624" s="19" t="s">
        <v>2347</v>
      </c>
      <c r="B624" s="20" t="s">
        <v>2158</v>
      </c>
      <c r="C624" s="20" t="s">
        <v>2992</v>
      </c>
      <c r="D624" s="20" t="s">
        <v>73</v>
      </c>
      <c r="E624" s="20" t="s">
        <v>2163</v>
      </c>
      <c r="F624" s="20" t="s">
        <v>2867</v>
      </c>
      <c r="G624" s="20" t="s">
        <v>316</v>
      </c>
      <c r="H624" s="20" t="s">
        <v>2156</v>
      </c>
      <c r="I624" s="26">
        <v>455</v>
      </c>
      <c r="J624" s="26">
        <v>491.4</v>
      </c>
      <c r="K624" s="26">
        <v>520.88</v>
      </c>
      <c r="L624" s="26">
        <v>131.65</v>
      </c>
      <c r="M624" s="20" t="s">
        <v>885</v>
      </c>
      <c r="N624" s="20" t="s">
        <v>230</v>
      </c>
      <c r="O624" s="21" t="s">
        <v>231</v>
      </c>
    </row>
    <row r="625" spans="1:15" hidden="1">
      <c r="A625" s="19" t="s">
        <v>2350</v>
      </c>
      <c r="B625" s="20" t="s">
        <v>19</v>
      </c>
      <c r="C625" s="20" t="s">
        <v>2705</v>
      </c>
      <c r="D625" s="20" t="s">
        <v>7</v>
      </c>
      <c r="E625" s="20" t="s">
        <v>2706</v>
      </c>
      <c r="F625" s="20" t="s">
        <v>2633</v>
      </c>
      <c r="G625" s="20" t="s">
        <v>227</v>
      </c>
      <c r="H625" s="20" t="s">
        <v>2168</v>
      </c>
      <c r="I625" s="26">
        <v>810</v>
      </c>
      <c r="J625" s="26">
        <v>874.8</v>
      </c>
      <c r="K625" s="26">
        <v>927.29</v>
      </c>
      <c r="L625" s="26">
        <v>927.29</v>
      </c>
      <c r="M625" s="20" t="s">
        <v>361</v>
      </c>
      <c r="N625" s="20" t="s">
        <v>230</v>
      </c>
      <c r="O625" s="21" t="s">
        <v>231</v>
      </c>
    </row>
    <row r="626" spans="1:15" hidden="1">
      <c r="A626" s="19" t="s">
        <v>2351</v>
      </c>
      <c r="B626" s="20" t="s">
        <v>19</v>
      </c>
      <c r="C626" s="20" t="s">
        <v>2166</v>
      </c>
      <c r="D626" s="20" t="s">
        <v>7</v>
      </c>
      <c r="E626" s="20" t="s">
        <v>2167</v>
      </c>
      <c r="F626" s="20" t="s">
        <v>2477</v>
      </c>
      <c r="G626" s="20" t="s">
        <v>227</v>
      </c>
      <c r="H626" s="20" t="s">
        <v>2168</v>
      </c>
      <c r="I626" s="26">
        <v>2077.5</v>
      </c>
      <c r="J626" s="26">
        <v>2243.6999999999998</v>
      </c>
      <c r="K626" s="26">
        <v>2378.3200000000002</v>
      </c>
      <c r="L626" s="26">
        <v>1236.3800000000001</v>
      </c>
      <c r="M626" s="20" t="s">
        <v>361</v>
      </c>
      <c r="N626" s="20" t="s">
        <v>230</v>
      </c>
      <c r="O626" s="21" t="s">
        <v>231</v>
      </c>
    </row>
    <row r="627" spans="1:15" hidden="1">
      <c r="A627" s="19" t="s">
        <v>2352</v>
      </c>
      <c r="B627" s="20" t="s">
        <v>19</v>
      </c>
      <c r="C627" s="20" t="s">
        <v>2707</v>
      </c>
      <c r="D627" s="20" t="s">
        <v>7</v>
      </c>
      <c r="E627" s="20" t="s">
        <v>2708</v>
      </c>
      <c r="F627" s="20" t="s">
        <v>2633</v>
      </c>
      <c r="G627" s="20" t="s">
        <v>227</v>
      </c>
      <c r="H627" s="20" t="s">
        <v>2168</v>
      </c>
      <c r="I627" s="26">
        <v>810</v>
      </c>
      <c r="J627" s="26">
        <v>874.8</v>
      </c>
      <c r="K627" s="26">
        <v>927.29</v>
      </c>
      <c r="L627" s="26">
        <v>927.29</v>
      </c>
      <c r="M627" s="20" t="s">
        <v>361</v>
      </c>
      <c r="N627" s="20" t="s">
        <v>230</v>
      </c>
      <c r="O627" s="21" t="s">
        <v>231</v>
      </c>
    </row>
    <row r="628" spans="1:15" hidden="1">
      <c r="A628" s="19" t="s">
        <v>2353</v>
      </c>
      <c r="B628" s="20" t="s">
        <v>19</v>
      </c>
      <c r="C628" s="20" t="s">
        <v>2709</v>
      </c>
      <c r="D628" s="20" t="s">
        <v>7</v>
      </c>
      <c r="E628" s="20" t="s">
        <v>2710</v>
      </c>
      <c r="F628" s="20" t="s">
        <v>2633</v>
      </c>
      <c r="G628" s="20" t="s">
        <v>227</v>
      </c>
      <c r="H628" s="20" t="s">
        <v>2168</v>
      </c>
      <c r="I628" s="26">
        <v>810</v>
      </c>
      <c r="J628" s="26">
        <v>874.8</v>
      </c>
      <c r="K628" s="26">
        <v>927.29</v>
      </c>
      <c r="L628" s="26">
        <v>927.29</v>
      </c>
      <c r="M628" s="20" t="s">
        <v>361</v>
      </c>
      <c r="N628" s="20" t="s">
        <v>230</v>
      </c>
      <c r="O628" s="21" t="s">
        <v>231</v>
      </c>
    </row>
    <row r="629" spans="1:15" hidden="1">
      <c r="A629" s="19" t="s">
        <v>2354</v>
      </c>
      <c r="B629" s="20" t="s">
        <v>19</v>
      </c>
      <c r="C629" s="20" t="s">
        <v>2711</v>
      </c>
      <c r="D629" s="20" t="s">
        <v>7</v>
      </c>
      <c r="E629" s="20" t="s">
        <v>2712</v>
      </c>
      <c r="F629" s="20" t="s">
        <v>2633</v>
      </c>
      <c r="G629" s="20" t="s">
        <v>227</v>
      </c>
      <c r="H629" s="20" t="s">
        <v>2168</v>
      </c>
      <c r="I629" s="26">
        <v>810</v>
      </c>
      <c r="J629" s="26">
        <v>874.8</v>
      </c>
      <c r="K629" s="26">
        <v>927.29</v>
      </c>
      <c r="L629" s="26">
        <v>927.29</v>
      </c>
      <c r="M629" s="20" t="s">
        <v>361</v>
      </c>
      <c r="N629" s="20" t="s">
        <v>230</v>
      </c>
      <c r="O629" s="21" t="s">
        <v>231</v>
      </c>
    </row>
    <row r="630" spans="1:15" hidden="1">
      <c r="A630" s="19" t="s">
        <v>2355</v>
      </c>
      <c r="B630" s="20" t="s">
        <v>19</v>
      </c>
      <c r="C630" s="20" t="s">
        <v>2170</v>
      </c>
      <c r="D630" s="20" t="s">
        <v>7</v>
      </c>
      <c r="E630" s="20" t="s">
        <v>2171</v>
      </c>
      <c r="F630" s="20" t="s">
        <v>440</v>
      </c>
      <c r="G630" s="20" t="s">
        <v>227</v>
      </c>
      <c r="H630" s="20" t="s">
        <v>2168</v>
      </c>
      <c r="I630" s="26">
        <v>1080</v>
      </c>
      <c r="J630" s="26">
        <v>1166.4000000000001</v>
      </c>
      <c r="K630" s="26">
        <v>1236.3800000000001</v>
      </c>
      <c r="L630" s="26">
        <v>1236.3800000000001</v>
      </c>
      <c r="M630" s="20" t="s">
        <v>361</v>
      </c>
      <c r="N630" s="20" t="s">
        <v>230</v>
      </c>
      <c r="O630" s="21" t="s">
        <v>231</v>
      </c>
    </row>
    <row r="631" spans="1:15" ht="22.5" hidden="1">
      <c r="A631" s="19" t="s">
        <v>2356</v>
      </c>
      <c r="B631" s="20" t="s">
        <v>19</v>
      </c>
      <c r="C631" s="20" t="s">
        <v>2713</v>
      </c>
      <c r="D631" s="20" t="s">
        <v>7</v>
      </c>
      <c r="E631" s="20" t="s">
        <v>2714</v>
      </c>
      <c r="F631" s="20" t="s">
        <v>2633</v>
      </c>
      <c r="G631" s="20" t="s">
        <v>227</v>
      </c>
      <c r="H631" s="20" t="s">
        <v>2168</v>
      </c>
      <c r="I631" s="26">
        <v>810</v>
      </c>
      <c r="J631" s="26">
        <v>874.8</v>
      </c>
      <c r="K631" s="26">
        <v>927.29</v>
      </c>
      <c r="L631" s="26">
        <v>927.29</v>
      </c>
      <c r="M631" s="20" t="s">
        <v>361</v>
      </c>
      <c r="N631" s="20" t="s">
        <v>230</v>
      </c>
      <c r="O631" s="21" t="s">
        <v>231</v>
      </c>
    </row>
    <row r="632" spans="1:15" ht="22.5" hidden="1">
      <c r="A632" s="19" t="s">
        <v>2362</v>
      </c>
      <c r="B632" s="20" t="s">
        <v>19</v>
      </c>
      <c r="C632" s="20" t="s">
        <v>2715</v>
      </c>
      <c r="D632" s="20" t="s">
        <v>7</v>
      </c>
      <c r="E632" s="20" t="s">
        <v>2716</v>
      </c>
      <c r="F632" s="20" t="s">
        <v>2633</v>
      </c>
      <c r="G632" s="20" t="s">
        <v>227</v>
      </c>
      <c r="H632" s="20" t="s">
        <v>2168</v>
      </c>
      <c r="I632" s="26">
        <v>800</v>
      </c>
      <c r="J632" s="26">
        <v>864</v>
      </c>
      <c r="K632" s="26">
        <v>915.84</v>
      </c>
      <c r="L632" s="26">
        <v>915.84</v>
      </c>
      <c r="M632" s="20" t="s">
        <v>361</v>
      </c>
      <c r="N632" s="20" t="s">
        <v>230</v>
      </c>
      <c r="O632" s="21" t="s">
        <v>231</v>
      </c>
    </row>
    <row r="633" spans="1:15" ht="22.5" hidden="1">
      <c r="A633" s="19" t="s">
        <v>2365</v>
      </c>
      <c r="B633" s="20" t="s">
        <v>19</v>
      </c>
      <c r="C633" s="20" t="s">
        <v>2717</v>
      </c>
      <c r="D633" s="20" t="s">
        <v>7</v>
      </c>
      <c r="E633" s="20" t="s">
        <v>2718</v>
      </c>
      <c r="F633" s="20" t="s">
        <v>2633</v>
      </c>
      <c r="G633" s="20" t="s">
        <v>227</v>
      </c>
      <c r="H633" s="20" t="s">
        <v>2168</v>
      </c>
      <c r="I633" s="26">
        <v>810</v>
      </c>
      <c r="J633" s="26">
        <v>874.8</v>
      </c>
      <c r="K633" s="26">
        <v>927.29</v>
      </c>
      <c r="L633" s="26">
        <v>927.29</v>
      </c>
      <c r="M633" s="20" t="s">
        <v>361</v>
      </c>
      <c r="N633" s="20" t="s">
        <v>230</v>
      </c>
      <c r="O633" s="21" t="s">
        <v>231</v>
      </c>
    </row>
    <row r="634" spans="1:15" ht="22.5" hidden="1">
      <c r="A634" s="19" t="s">
        <v>2372</v>
      </c>
      <c r="B634" s="20" t="s">
        <v>19</v>
      </c>
      <c r="C634" s="20" t="s">
        <v>2719</v>
      </c>
      <c r="D634" s="20" t="s">
        <v>7</v>
      </c>
      <c r="E634" s="20" t="s">
        <v>2720</v>
      </c>
      <c r="F634" s="20" t="s">
        <v>2633</v>
      </c>
      <c r="G634" s="20" t="s">
        <v>227</v>
      </c>
      <c r="H634" s="20" t="s">
        <v>2168</v>
      </c>
      <c r="I634" s="26">
        <v>810</v>
      </c>
      <c r="J634" s="26">
        <v>874.8</v>
      </c>
      <c r="K634" s="26">
        <v>927.29</v>
      </c>
      <c r="L634" s="26">
        <v>927.29</v>
      </c>
      <c r="M634" s="20" t="s">
        <v>361</v>
      </c>
      <c r="N634" s="20" t="s">
        <v>230</v>
      </c>
      <c r="O634" s="21" t="s">
        <v>231</v>
      </c>
    </row>
    <row r="635" spans="1:15" ht="22.5" hidden="1">
      <c r="A635" s="19" t="s">
        <v>2376</v>
      </c>
      <c r="B635" s="20" t="s">
        <v>19</v>
      </c>
      <c r="C635" s="20" t="s">
        <v>2993</v>
      </c>
      <c r="D635" s="20" t="s">
        <v>7</v>
      </c>
      <c r="E635" s="20" t="s">
        <v>2994</v>
      </c>
      <c r="F635" s="20" t="s">
        <v>2867</v>
      </c>
      <c r="G635" s="20" t="s">
        <v>227</v>
      </c>
      <c r="H635" s="20" t="s">
        <v>2168</v>
      </c>
      <c r="I635" s="26">
        <v>810</v>
      </c>
      <c r="J635" s="26">
        <v>874.8</v>
      </c>
      <c r="K635" s="26">
        <v>927.29</v>
      </c>
      <c r="L635" s="26">
        <v>927.29</v>
      </c>
      <c r="M635" s="20" t="s">
        <v>361</v>
      </c>
      <c r="N635" s="20" t="s">
        <v>230</v>
      </c>
      <c r="O635" s="21" t="s">
        <v>231</v>
      </c>
    </row>
    <row r="636" spans="1:15" ht="33.75" hidden="1">
      <c r="A636" s="19" t="s">
        <v>2617</v>
      </c>
      <c r="B636" s="20" t="s">
        <v>19</v>
      </c>
      <c r="C636" s="20" t="s">
        <v>2995</v>
      </c>
      <c r="D636" s="20" t="s">
        <v>7</v>
      </c>
      <c r="E636" s="20" t="s">
        <v>2996</v>
      </c>
      <c r="F636" s="20" t="s">
        <v>2867</v>
      </c>
      <c r="G636" s="20" t="s">
        <v>227</v>
      </c>
      <c r="H636" s="20" t="s">
        <v>2168</v>
      </c>
      <c r="I636" s="26">
        <v>780</v>
      </c>
      <c r="J636" s="26">
        <v>842.4</v>
      </c>
      <c r="K636" s="26">
        <v>892.94</v>
      </c>
      <c r="L636" s="26">
        <v>892.94</v>
      </c>
      <c r="M636" s="20" t="s">
        <v>361</v>
      </c>
      <c r="N636" s="20" t="s">
        <v>230</v>
      </c>
      <c r="O636" s="21" t="s">
        <v>231</v>
      </c>
    </row>
    <row r="637" spans="1:15" ht="22.5" hidden="1">
      <c r="A637" s="19" t="s">
        <v>2618</v>
      </c>
      <c r="B637" s="20" t="s">
        <v>19</v>
      </c>
      <c r="C637" s="20" t="s">
        <v>2721</v>
      </c>
      <c r="D637" s="20" t="s">
        <v>7</v>
      </c>
      <c r="E637" s="20" t="s">
        <v>2722</v>
      </c>
      <c r="F637" s="20" t="s">
        <v>2633</v>
      </c>
      <c r="G637" s="20" t="s">
        <v>227</v>
      </c>
      <c r="H637" s="20" t="s">
        <v>2168</v>
      </c>
      <c r="I637" s="26">
        <v>810</v>
      </c>
      <c r="J637" s="26">
        <v>874.8</v>
      </c>
      <c r="K637" s="26">
        <v>927.29</v>
      </c>
      <c r="L637" s="26">
        <v>927.29</v>
      </c>
      <c r="M637" s="20" t="s">
        <v>361</v>
      </c>
      <c r="N637" s="20" t="s">
        <v>230</v>
      </c>
      <c r="O637" s="21" t="s">
        <v>231</v>
      </c>
    </row>
    <row r="638" spans="1:15" hidden="1">
      <c r="A638" s="19" t="s">
        <v>2619</v>
      </c>
      <c r="B638" s="20" t="s">
        <v>19</v>
      </c>
      <c r="C638" s="20" t="s">
        <v>2723</v>
      </c>
      <c r="D638" s="20" t="s">
        <v>7</v>
      </c>
      <c r="E638" s="20" t="s">
        <v>2724</v>
      </c>
      <c r="F638" s="20" t="s">
        <v>2633</v>
      </c>
      <c r="G638" s="20" t="s">
        <v>227</v>
      </c>
      <c r="H638" s="20" t="s">
        <v>2168</v>
      </c>
      <c r="I638" s="26">
        <v>810</v>
      </c>
      <c r="J638" s="26">
        <v>874.8</v>
      </c>
      <c r="K638" s="26">
        <v>927.29</v>
      </c>
      <c r="L638" s="26">
        <v>927.29</v>
      </c>
      <c r="M638" s="20" t="s">
        <v>361</v>
      </c>
      <c r="N638" s="20" t="s">
        <v>230</v>
      </c>
      <c r="O638" s="21" t="s">
        <v>231</v>
      </c>
    </row>
    <row r="639" spans="1:15" hidden="1">
      <c r="A639" s="19" t="s">
        <v>2616</v>
      </c>
      <c r="B639" s="20" t="s">
        <v>19</v>
      </c>
      <c r="C639" s="20" t="s">
        <v>2723</v>
      </c>
      <c r="D639" s="20" t="s">
        <v>41</v>
      </c>
      <c r="E639" s="20" t="s">
        <v>2725</v>
      </c>
      <c r="F639" s="20" t="s">
        <v>2633</v>
      </c>
      <c r="G639" s="20" t="s">
        <v>227</v>
      </c>
      <c r="H639" s="20" t="s">
        <v>2168</v>
      </c>
      <c r="I639" s="26">
        <v>2430</v>
      </c>
      <c r="J639" s="26">
        <v>2624.4</v>
      </c>
      <c r="K639" s="26">
        <v>2781.86</v>
      </c>
      <c r="L639" s="26">
        <v>2781.86</v>
      </c>
      <c r="M639" s="20" t="s">
        <v>361</v>
      </c>
      <c r="N639" s="20" t="s">
        <v>230</v>
      </c>
      <c r="O639" s="21" t="s">
        <v>231</v>
      </c>
    </row>
    <row r="640" spans="1:15" ht="22.5" hidden="1">
      <c r="A640" s="19" t="s">
        <v>2620</v>
      </c>
      <c r="B640" s="20" t="s">
        <v>2426</v>
      </c>
      <c r="C640" s="20" t="s">
        <v>2427</v>
      </c>
      <c r="D640" s="20" t="s">
        <v>2462</v>
      </c>
      <c r="E640" s="20" t="s">
        <v>2428</v>
      </c>
      <c r="F640" s="20" t="s">
        <v>2429</v>
      </c>
      <c r="G640" s="20" t="s">
        <v>227</v>
      </c>
      <c r="H640" s="20" t="s">
        <v>2463</v>
      </c>
      <c r="I640" s="26">
        <v>4302.83</v>
      </c>
      <c r="J640" s="26">
        <v>4647.0600000000004</v>
      </c>
      <c r="K640" s="26">
        <v>4925.88</v>
      </c>
      <c r="L640" s="26">
        <v>4925.88</v>
      </c>
      <c r="M640" s="20" t="s">
        <v>498</v>
      </c>
      <c r="N640" s="20" t="s">
        <v>230</v>
      </c>
      <c r="O640" s="21" t="s">
        <v>231</v>
      </c>
    </row>
    <row r="641" spans="1:15" ht="33.75" hidden="1">
      <c r="A641" s="19" t="s">
        <v>2621</v>
      </c>
      <c r="B641" s="20" t="s">
        <v>2426</v>
      </c>
      <c r="C641" s="20" t="s">
        <v>2598</v>
      </c>
      <c r="D641" s="20" t="s">
        <v>2599</v>
      </c>
      <c r="E641" s="20" t="s">
        <v>2600</v>
      </c>
      <c r="F641" s="20" t="s">
        <v>2536</v>
      </c>
      <c r="G641" s="20" t="s">
        <v>227</v>
      </c>
      <c r="H641" s="20" t="s">
        <v>2463</v>
      </c>
      <c r="I641" s="26">
        <v>4302.83</v>
      </c>
      <c r="J641" s="26">
        <v>4647.0600000000004</v>
      </c>
      <c r="K641" s="26">
        <v>4925.88</v>
      </c>
      <c r="L641" s="26">
        <v>4925.88</v>
      </c>
      <c r="M641" s="20" t="s">
        <v>498</v>
      </c>
      <c r="N641" s="20" t="s">
        <v>230</v>
      </c>
      <c r="O641" s="21" t="s">
        <v>231</v>
      </c>
    </row>
    <row r="642" spans="1:15" ht="33.75" hidden="1">
      <c r="A642" s="19" t="s">
        <v>2622</v>
      </c>
      <c r="B642" s="20" t="s">
        <v>2173</v>
      </c>
      <c r="C642" s="20" t="s">
        <v>2174</v>
      </c>
      <c r="D642" s="20" t="s">
        <v>2175</v>
      </c>
      <c r="E642" s="20" t="s">
        <v>2176</v>
      </c>
      <c r="F642" s="20" t="s">
        <v>3066</v>
      </c>
      <c r="G642" s="20" t="s">
        <v>227</v>
      </c>
      <c r="H642" s="20" t="s">
        <v>2177</v>
      </c>
      <c r="I642" s="26">
        <v>1272000</v>
      </c>
      <c r="J642" s="26">
        <v>1373760</v>
      </c>
      <c r="K642" s="26">
        <v>1375920</v>
      </c>
      <c r="L642" s="26">
        <v>1375920</v>
      </c>
      <c r="M642" s="20" t="s">
        <v>2178</v>
      </c>
      <c r="N642" s="20" t="s">
        <v>230</v>
      </c>
      <c r="O642" s="21" t="s">
        <v>231</v>
      </c>
    </row>
    <row r="643" spans="1:15" ht="22.5" hidden="1">
      <c r="A643" s="19" t="s">
        <v>2623</v>
      </c>
      <c r="B643" s="20" t="s">
        <v>2180</v>
      </c>
      <c r="C643" s="20" t="s">
        <v>2181</v>
      </c>
      <c r="D643" s="20" t="s">
        <v>2182</v>
      </c>
      <c r="E643" s="20" t="s">
        <v>2183</v>
      </c>
      <c r="F643" s="20" t="s">
        <v>2867</v>
      </c>
      <c r="G643" s="20" t="s">
        <v>316</v>
      </c>
      <c r="H643" s="20" t="s">
        <v>2184</v>
      </c>
      <c r="I643" s="26">
        <v>5590</v>
      </c>
      <c r="J643" s="26">
        <v>6037.2</v>
      </c>
      <c r="K643" s="26">
        <v>6399.43</v>
      </c>
      <c r="L643" s="26">
        <v>3090.96</v>
      </c>
      <c r="M643" s="20" t="s">
        <v>1396</v>
      </c>
      <c r="N643" s="20" t="s">
        <v>230</v>
      </c>
      <c r="O643" s="21" t="s">
        <v>231</v>
      </c>
    </row>
    <row r="644" spans="1:15" ht="33.75" hidden="1">
      <c r="A644" s="19" t="s">
        <v>2624</v>
      </c>
      <c r="B644" s="20" t="s">
        <v>2180</v>
      </c>
      <c r="C644" s="20" t="s">
        <v>2186</v>
      </c>
      <c r="D644" s="20" t="s">
        <v>2187</v>
      </c>
      <c r="E644" s="20" t="s">
        <v>2188</v>
      </c>
      <c r="F644" s="20" t="s">
        <v>2429</v>
      </c>
      <c r="G644" s="20" t="s">
        <v>316</v>
      </c>
      <c r="H644" s="20" t="s">
        <v>2184</v>
      </c>
      <c r="I644" s="26">
        <v>4300</v>
      </c>
      <c r="J644" s="26">
        <v>4644</v>
      </c>
      <c r="K644" s="26">
        <v>4922.6400000000003</v>
      </c>
      <c r="L644" s="26">
        <v>3090.96</v>
      </c>
      <c r="M644" s="20" t="s">
        <v>1396</v>
      </c>
      <c r="N644" s="20" t="s">
        <v>230</v>
      </c>
      <c r="O644" s="21" t="s">
        <v>231</v>
      </c>
    </row>
    <row r="645" spans="1:15" ht="22.5" hidden="1">
      <c r="A645" s="19" t="s">
        <v>2625</v>
      </c>
      <c r="B645" s="20" t="s">
        <v>2180</v>
      </c>
      <c r="C645" s="20" t="s">
        <v>2190</v>
      </c>
      <c r="D645" s="20" t="s">
        <v>2187</v>
      </c>
      <c r="E645" s="20" t="s">
        <v>2191</v>
      </c>
      <c r="F645" s="20" t="s">
        <v>2633</v>
      </c>
      <c r="G645" s="20" t="s">
        <v>316</v>
      </c>
      <c r="H645" s="20" t="s">
        <v>2184</v>
      </c>
      <c r="I645" s="26">
        <v>2700</v>
      </c>
      <c r="J645" s="26">
        <v>2916</v>
      </c>
      <c r="K645" s="26">
        <v>3090.96</v>
      </c>
      <c r="L645" s="26">
        <v>3090.96</v>
      </c>
      <c r="M645" s="20" t="s">
        <v>1396</v>
      </c>
      <c r="N645" s="20" t="s">
        <v>230</v>
      </c>
      <c r="O645" s="21" t="s">
        <v>231</v>
      </c>
    </row>
    <row r="646" spans="1:15" ht="22.5" hidden="1">
      <c r="A646" s="19" t="s">
        <v>2629</v>
      </c>
      <c r="B646" s="20" t="s">
        <v>202</v>
      </c>
      <c r="C646" s="20" t="s">
        <v>2193</v>
      </c>
      <c r="D646" s="20" t="s">
        <v>2194</v>
      </c>
      <c r="E646" s="20" t="s">
        <v>2195</v>
      </c>
      <c r="F646" s="20" t="s">
        <v>3197</v>
      </c>
      <c r="G646" s="20" t="s">
        <v>3198</v>
      </c>
      <c r="H646" s="20" t="s">
        <v>2196</v>
      </c>
      <c r="I646" s="26">
        <v>2730</v>
      </c>
      <c r="J646" s="26">
        <v>2948.4</v>
      </c>
      <c r="K646" s="26">
        <v>3125.3</v>
      </c>
      <c r="L646" s="26">
        <v>2328.98</v>
      </c>
      <c r="M646" s="20" t="s">
        <v>3199</v>
      </c>
      <c r="N646" s="20" t="s">
        <v>230</v>
      </c>
      <c r="O646" s="21" t="s">
        <v>231</v>
      </c>
    </row>
    <row r="647" spans="1:15" ht="33.75" hidden="1">
      <c r="A647" s="19" t="s">
        <v>2627</v>
      </c>
      <c r="B647" s="20" t="s">
        <v>202</v>
      </c>
      <c r="C647" s="20" t="s">
        <v>2198</v>
      </c>
      <c r="D647" s="20" t="s">
        <v>438</v>
      </c>
      <c r="E647" s="20" t="s">
        <v>2201</v>
      </c>
      <c r="F647" s="20" t="s">
        <v>3200</v>
      </c>
      <c r="G647" s="20" t="s">
        <v>3201</v>
      </c>
      <c r="H647" s="20" t="s">
        <v>2196</v>
      </c>
      <c r="I647" s="26">
        <v>975</v>
      </c>
      <c r="J647" s="26">
        <v>1053</v>
      </c>
      <c r="K647" s="26">
        <v>1116.18</v>
      </c>
      <c r="L647" s="26">
        <v>718.82</v>
      </c>
      <c r="M647" s="20" t="s">
        <v>3202</v>
      </c>
      <c r="N647" s="20" t="s">
        <v>230</v>
      </c>
      <c r="O647" s="21" t="s">
        <v>231</v>
      </c>
    </row>
    <row r="648" spans="1:15" ht="33.75" hidden="1">
      <c r="A648" s="19" t="s">
        <v>2626</v>
      </c>
      <c r="B648" s="20" t="s">
        <v>202</v>
      </c>
      <c r="C648" s="20" t="s">
        <v>2198</v>
      </c>
      <c r="D648" s="20" t="s">
        <v>365</v>
      </c>
      <c r="E648" s="20" t="s">
        <v>2203</v>
      </c>
      <c r="F648" s="20" t="s">
        <v>3200</v>
      </c>
      <c r="G648" s="20" t="s">
        <v>3201</v>
      </c>
      <c r="H648" s="20" t="s">
        <v>2196</v>
      </c>
      <c r="I648" s="26">
        <v>1950</v>
      </c>
      <c r="J648" s="26">
        <v>2106</v>
      </c>
      <c r="K648" s="26">
        <v>2232.36</v>
      </c>
      <c r="L648" s="26">
        <v>1437.64</v>
      </c>
      <c r="M648" s="20" t="s">
        <v>3202</v>
      </c>
      <c r="N648" s="20" t="s">
        <v>230</v>
      </c>
      <c r="O648" s="21" t="s">
        <v>231</v>
      </c>
    </row>
    <row r="649" spans="1:15" ht="33.75" hidden="1">
      <c r="A649" s="19" t="s">
        <v>2628</v>
      </c>
      <c r="B649" s="20" t="s">
        <v>202</v>
      </c>
      <c r="C649" s="20" t="s">
        <v>2198</v>
      </c>
      <c r="D649" s="20" t="s">
        <v>515</v>
      </c>
      <c r="E649" s="20" t="s">
        <v>2205</v>
      </c>
      <c r="F649" s="20" t="s">
        <v>3200</v>
      </c>
      <c r="G649" s="20" t="s">
        <v>3201</v>
      </c>
      <c r="H649" s="20" t="s">
        <v>2196</v>
      </c>
      <c r="I649" s="26">
        <v>390</v>
      </c>
      <c r="J649" s="26">
        <v>421.2</v>
      </c>
      <c r="K649" s="26">
        <v>446.47</v>
      </c>
      <c r="L649" s="26">
        <v>287.52999999999997</v>
      </c>
      <c r="M649" s="20" t="s">
        <v>3202</v>
      </c>
      <c r="N649" s="20" t="s">
        <v>230</v>
      </c>
      <c r="O649" s="21" t="s">
        <v>231</v>
      </c>
    </row>
    <row r="650" spans="1:15" ht="22.5" hidden="1">
      <c r="A650" s="19" t="s">
        <v>2842</v>
      </c>
      <c r="B650" s="20" t="s">
        <v>202</v>
      </c>
      <c r="C650" s="20" t="s">
        <v>2464</v>
      </c>
      <c r="D650" s="20" t="s">
        <v>2194</v>
      </c>
      <c r="E650" s="20" t="s">
        <v>2465</v>
      </c>
      <c r="F650" s="20" t="s">
        <v>3203</v>
      </c>
      <c r="G650" s="20" t="s">
        <v>3204</v>
      </c>
      <c r="H650" s="20" t="s">
        <v>2196</v>
      </c>
      <c r="I650" s="26">
        <v>2034.4</v>
      </c>
      <c r="J650" s="26">
        <v>2197.15</v>
      </c>
      <c r="K650" s="26">
        <v>2328.98</v>
      </c>
      <c r="L650" s="26">
        <v>2328.98</v>
      </c>
      <c r="M650" s="20" t="s">
        <v>3199</v>
      </c>
      <c r="N650" s="20" t="s">
        <v>230</v>
      </c>
      <c r="O650" s="21" t="s">
        <v>231</v>
      </c>
    </row>
    <row r="651" spans="1:15" ht="22.5" hidden="1">
      <c r="A651" s="19" t="s">
        <v>2843</v>
      </c>
      <c r="B651" s="20" t="s">
        <v>202</v>
      </c>
      <c r="C651" s="20" t="s">
        <v>2464</v>
      </c>
      <c r="D651" s="20" t="s">
        <v>2466</v>
      </c>
      <c r="E651" s="20" t="s">
        <v>2467</v>
      </c>
      <c r="F651" s="20" t="s">
        <v>3203</v>
      </c>
      <c r="G651" s="20" t="s">
        <v>3204</v>
      </c>
      <c r="H651" s="20" t="s">
        <v>2196</v>
      </c>
      <c r="I651" s="26">
        <v>2034.4</v>
      </c>
      <c r="J651" s="26">
        <v>2197.15</v>
      </c>
      <c r="K651" s="26">
        <v>2328.98</v>
      </c>
      <c r="L651" s="26">
        <v>2328.98</v>
      </c>
      <c r="M651" s="20" t="s">
        <v>3199</v>
      </c>
      <c r="N651" s="20" t="s">
        <v>230</v>
      </c>
      <c r="O651" s="21" t="s">
        <v>231</v>
      </c>
    </row>
    <row r="652" spans="1:15" ht="33.75" hidden="1">
      <c r="A652" s="19" t="s">
        <v>2631</v>
      </c>
      <c r="B652" s="20" t="s">
        <v>202</v>
      </c>
      <c r="C652" s="20" t="s">
        <v>2207</v>
      </c>
      <c r="D652" s="20" t="s">
        <v>788</v>
      </c>
      <c r="E652" s="20" t="s">
        <v>2208</v>
      </c>
      <c r="F652" s="20" t="s">
        <v>3205</v>
      </c>
      <c r="G652" s="20" t="s">
        <v>3206</v>
      </c>
      <c r="H652" s="20" t="s">
        <v>2196</v>
      </c>
      <c r="I652" s="26">
        <v>731.25</v>
      </c>
      <c r="J652" s="26">
        <v>789.75</v>
      </c>
      <c r="K652" s="26">
        <v>837.14</v>
      </c>
      <c r="L652" s="26">
        <v>718.82</v>
      </c>
      <c r="M652" s="20" t="s">
        <v>3202</v>
      </c>
      <c r="N652" s="20" t="s">
        <v>230</v>
      </c>
      <c r="O652" s="21" t="s">
        <v>231</v>
      </c>
    </row>
    <row r="653" spans="1:15" ht="33.75" hidden="1">
      <c r="A653" s="19" t="s">
        <v>2632</v>
      </c>
      <c r="B653" s="20" t="s">
        <v>202</v>
      </c>
      <c r="C653" s="20" t="s">
        <v>2207</v>
      </c>
      <c r="D653" s="20" t="s">
        <v>427</v>
      </c>
      <c r="E653" s="20" t="s">
        <v>2210</v>
      </c>
      <c r="F653" s="20" t="s">
        <v>3205</v>
      </c>
      <c r="G653" s="20" t="s">
        <v>3206</v>
      </c>
      <c r="H653" s="20" t="s">
        <v>2196</v>
      </c>
      <c r="I653" s="26">
        <v>1462.5</v>
      </c>
      <c r="J653" s="26">
        <v>1579.5</v>
      </c>
      <c r="K653" s="26">
        <v>1674.27</v>
      </c>
      <c r="L653" s="26">
        <v>1437.64</v>
      </c>
      <c r="M653" s="20" t="s">
        <v>3202</v>
      </c>
      <c r="N653" s="20" t="s">
        <v>230</v>
      </c>
      <c r="O653" s="21" t="s">
        <v>231</v>
      </c>
    </row>
    <row r="654" spans="1:15" ht="33.75" hidden="1">
      <c r="A654" s="19" t="s">
        <v>2630</v>
      </c>
      <c r="B654" s="20" t="s">
        <v>202</v>
      </c>
      <c r="C654" s="20" t="s">
        <v>2207</v>
      </c>
      <c r="D654" s="20" t="s">
        <v>187</v>
      </c>
      <c r="E654" s="20" t="s">
        <v>2212</v>
      </c>
      <c r="F654" s="20" t="s">
        <v>3205</v>
      </c>
      <c r="G654" s="20" t="s">
        <v>3206</v>
      </c>
      <c r="H654" s="20" t="s">
        <v>2196</v>
      </c>
      <c r="I654" s="26">
        <v>292</v>
      </c>
      <c r="J654" s="26">
        <v>315.36</v>
      </c>
      <c r="K654" s="26">
        <v>334.28</v>
      </c>
      <c r="L654" s="26">
        <v>287.52999999999997</v>
      </c>
      <c r="M654" s="20" t="s">
        <v>3202</v>
      </c>
      <c r="N654" s="20" t="s">
        <v>230</v>
      </c>
      <c r="O654" s="21" t="s">
        <v>231</v>
      </c>
    </row>
    <row r="655" spans="1:15" ht="22.5" hidden="1">
      <c r="A655" s="19" t="s">
        <v>2844</v>
      </c>
      <c r="B655" s="20" t="s">
        <v>46</v>
      </c>
      <c r="C655" s="20" t="s">
        <v>2602</v>
      </c>
      <c r="D655" s="20" t="s">
        <v>2603</v>
      </c>
      <c r="E655" s="20" t="s">
        <v>2604</v>
      </c>
      <c r="F655" s="20" t="s">
        <v>2536</v>
      </c>
      <c r="G655" s="20" t="s">
        <v>227</v>
      </c>
      <c r="H655" s="20" t="s">
        <v>2216</v>
      </c>
      <c r="I655" s="26">
        <v>2503</v>
      </c>
      <c r="J655" s="26">
        <v>2703.24</v>
      </c>
      <c r="K655" s="26">
        <v>2865.43</v>
      </c>
      <c r="L655" s="26">
        <v>2404.08</v>
      </c>
      <c r="M655" s="20" t="s">
        <v>966</v>
      </c>
      <c r="N655" s="20" t="s">
        <v>230</v>
      </c>
      <c r="O655" s="21" t="s">
        <v>231</v>
      </c>
    </row>
    <row r="656" spans="1:15" hidden="1">
      <c r="A656" s="19" t="s">
        <v>2845</v>
      </c>
      <c r="B656" s="20" t="s">
        <v>46</v>
      </c>
      <c r="C656" s="20" t="s">
        <v>2214</v>
      </c>
      <c r="D656" s="20" t="s">
        <v>5</v>
      </c>
      <c r="E656" s="20" t="s">
        <v>2215</v>
      </c>
      <c r="F656" s="20" t="s">
        <v>2536</v>
      </c>
      <c r="G656" s="20" t="s">
        <v>227</v>
      </c>
      <c r="H656" s="20" t="s">
        <v>2216</v>
      </c>
      <c r="I656" s="26">
        <v>5300</v>
      </c>
      <c r="J656" s="26">
        <v>5724</v>
      </c>
      <c r="K656" s="26">
        <v>6067.44</v>
      </c>
      <c r="L656" s="26">
        <v>5609.52</v>
      </c>
      <c r="M656" s="20" t="s">
        <v>2217</v>
      </c>
      <c r="N656" s="20" t="s">
        <v>230</v>
      </c>
      <c r="O656" s="21" t="s">
        <v>231</v>
      </c>
    </row>
    <row r="657" spans="1:15" ht="22.5" hidden="1">
      <c r="A657" s="19" t="s">
        <v>2847</v>
      </c>
      <c r="B657" s="20" t="s">
        <v>46</v>
      </c>
      <c r="C657" s="20" t="s">
        <v>2219</v>
      </c>
      <c r="D657" s="20" t="s">
        <v>5</v>
      </c>
      <c r="E657" s="20" t="s">
        <v>2220</v>
      </c>
      <c r="F657" s="20" t="s">
        <v>2997</v>
      </c>
      <c r="G657" s="20" t="s">
        <v>227</v>
      </c>
      <c r="H657" s="20" t="s">
        <v>2216</v>
      </c>
      <c r="I657" s="26">
        <v>2450</v>
      </c>
      <c r="J657" s="26">
        <v>2646</v>
      </c>
      <c r="K657" s="26">
        <v>2804.76</v>
      </c>
      <c r="L657" s="26">
        <v>2804.76</v>
      </c>
      <c r="M657" s="20" t="s">
        <v>2221</v>
      </c>
      <c r="N657" s="20" t="s">
        <v>230</v>
      </c>
      <c r="O657" s="21" t="s">
        <v>231</v>
      </c>
    </row>
    <row r="658" spans="1:15" ht="33.75" hidden="1">
      <c r="A658" s="19" t="s">
        <v>2846</v>
      </c>
      <c r="B658" s="20" t="s">
        <v>3207</v>
      </c>
      <c r="C658" s="20" t="s">
        <v>3208</v>
      </c>
      <c r="D658" s="20" t="s">
        <v>722</v>
      </c>
      <c r="E658" s="20" t="s">
        <v>3209</v>
      </c>
      <c r="F658" s="20" t="s">
        <v>3054</v>
      </c>
      <c r="G658" s="20" t="s">
        <v>227</v>
      </c>
      <c r="H658" s="20" t="s">
        <v>3210</v>
      </c>
      <c r="I658" s="26">
        <v>85872.43</v>
      </c>
      <c r="J658" s="26">
        <v>92742.22</v>
      </c>
      <c r="K658" s="26">
        <v>94902.22</v>
      </c>
      <c r="L658" s="26">
        <v>94902.22</v>
      </c>
      <c r="M658" s="20" t="s">
        <v>3211</v>
      </c>
      <c r="N658" s="20" t="s">
        <v>230</v>
      </c>
      <c r="O658" s="21" t="s">
        <v>231</v>
      </c>
    </row>
    <row r="659" spans="1:15" hidden="1">
      <c r="A659" s="19" t="s">
        <v>2848</v>
      </c>
      <c r="B659" s="20" t="s">
        <v>2223</v>
      </c>
      <c r="C659" s="20" t="s">
        <v>2224</v>
      </c>
      <c r="D659" s="20" t="s">
        <v>2225</v>
      </c>
      <c r="E659" s="20" t="s">
        <v>2226</v>
      </c>
      <c r="F659" s="20" t="s">
        <v>242</v>
      </c>
      <c r="G659" s="20" t="s">
        <v>227</v>
      </c>
      <c r="H659" s="20" t="s">
        <v>2227</v>
      </c>
      <c r="I659" s="26">
        <v>2254</v>
      </c>
      <c r="J659" s="26">
        <v>2434.3200000000002</v>
      </c>
      <c r="K659" s="26">
        <v>2580.38</v>
      </c>
      <c r="L659" s="26">
        <v>2580.38</v>
      </c>
      <c r="M659" s="20" t="s">
        <v>2228</v>
      </c>
      <c r="N659" s="20" t="s">
        <v>230</v>
      </c>
      <c r="O659" s="21" t="s">
        <v>231</v>
      </c>
    </row>
    <row r="660" spans="1:15" hidden="1">
      <c r="A660" s="19" t="s">
        <v>2849</v>
      </c>
      <c r="B660" s="20" t="s">
        <v>2223</v>
      </c>
      <c r="C660" s="20" t="s">
        <v>2230</v>
      </c>
      <c r="D660" s="20" t="s">
        <v>2225</v>
      </c>
      <c r="E660" s="20" t="s">
        <v>2231</v>
      </c>
      <c r="F660" s="20" t="s">
        <v>242</v>
      </c>
      <c r="G660" s="20" t="s">
        <v>227</v>
      </c>
      <c r="H660" s="20" t="s">
        <v>2227</v>
      </c>
      <c r="I660" s="26">
        <v>3381</v>
      </c>
      <c r="J660" s="26">
        <v>3651.48</v>
      </c>
      <c r="K660" s="26">
        <v>3870.57</v>
      </c>
      <c r="L660" s="26">
        <v>3870.57</v>
      </c>
      <c r="M660" s="20" t="s">
        <v>2228</v>
      </c>
      <c r="N660" s="20" t="s">
        <v>230</v>
      </c>
      <c r="O660" s="21" t="s">
        <v>231</v>
      </c>
    </row>
    <row r="661" spans="1:15" hidden="1">
      <c r="A661" s="19" t="s">
        <v>2850</v>
      </c>
      <c r="B661" s="20" t="s">
        <v>2223</v>
      </c>
      <c r="C661" s="20" t="s">
        <v>2233</v>
      </c>
      <c r="D661" s="20" t="s">
        <v>2225</v>
      </c>
      <c r="E661" s="20" t="s">
        <v>2234</v>
      </c>
      <c r="F661" s="20" t="s">
        <v>242</v>
      </c>
      <c r="G661" s="20" t="s">
        <v>227</v>
      </c>
      <c r="H661" s="20" t="s">
        <v>2227</v>
      </c>
      <c r="I661" s="26">
        <v>4508</v>
      </c>
      <c r="J661" s="26">
        <v>4868.6400000000003</v>
      </c>
      <c r="K661" s="26">
        <v>5160.76</v>
      </c>
      <c r="L661" s="26">
        <v>5160.76</v>
      </c>
      <c r="M661" s="20" t="s">
        <v>2228</v>
      </c>
      <c r="N661" s="20" t="s">
        <v>230</v>
      </c>
      <c r="O661" s="21" t="s">
        <v>231</v>
      </c>
    </row>
    <row r="662" spans="1:15" ht="67.5" hidden="1">
      <c r="A662" s="19" t="s">
        <v>2853</v>
      </c>
      <c r="B662" s="20" t="s">
        <v>2236</v>
      </c>
      <c r="C662" s="20" t="s">
        <v>2998</v>
      </c>
      <c r="D662" s="20" t="s">
        <v>61</v>
      </c>
      <c r="E662" s="20" t="s">
        <v>2237</v>
      </c>
      <c r="F662" s="20" t="s">
        <v>3212</v>
      </c>
      <c r="G662" s="20" t="s">
        <v>2999</v>
      </c>
      <c r="H662" s="20" t="s">
        <v>2238</v>
      </c>
      <c r="I662" s="26">
        <v>559</v>
      </c>
      <c r="J662" s="26">
        <v>603.72</v>
      </c>
      <c r="K662" s="26">
        <v>639.94000000000005</v>
      </c>
      <c r="L662" s="26">
        <v>639.94000000000005</v>
      </c>
      <c r="M662" s="20" t="s">
        <v>2239</v>
      </c>
      <c r="N662" s="20" t="s">
        <v>230</v>
      </c>
      <c r="O662" s="21" t="s">
        <v>231</v>
      </c>
    </row>
    <row r="663" spans="1:15" ht="33.75" hidden="1">
      <c r="A663" s="19" t="s">
        <v>2851</v>
      </c>
      <c r="B663" s="20" t="s">
        <v>2236</v>
      </c>
      <c r="C663" s="20" t="s">
        <v>2241</v>
      </c>
      <c r="D663" s="20" t="s">
        <v>2242</v>
      </c>
      <c r="E663" s="20" t="s">
        <v>2243</v>
      </c>
      <c r="F663" s="20" t="s">
        <v>2726</v>
      </c>
      <c r="G663" s="20" t="s">
        <v>1783</v>
      </c>
      <c r="H663" s="20" t="s">
        <v>2244</v>
      </c>
      <c r="I663" s="26">
        <v>598.21</v>
      </c>
      <c r="J663" s="26">
        <v>646.07000000000005</v>
      </c>
      <c r="K663" s="26">
        <v>684.83</v>
      </c>
      <c r="L663" s="26">
        <v>684.83</v>
      </c>
      <c r="M663" s="20" t="s">
        <v>2245</v>
      </c>
      <c r="N663" s="20" t="s">
        <v>230</v>
      </c>
      <c r="O663" s="21" t="s">
        <v>231</v>
      </c>
    </row>
    <row r="664" spans="1:15" ht="33.75" hidden="1">
      <c r="A664" s="19" t="s">
        <v>2852</v>
      </c>
      <c r="B664" s="20" t="s">
        <v>2236</v>
      </c>
      <c r="C664" s="20" t="s">
        <v>2247</v>
      </c>
      <c r="D664" s="20" t="s">
        <v>2248</v>
      </c>
      <c r="E664" s="20" t="s">
        <v>2249</v>
      </c>
      <c r="F664" s="20" t="s">
        <v>2726</v>
      </c>
      <c r="G664" s="20" t="s">
        <v>1783</v>
      </c>
      <c r="H664" s="20" t="s">
        <v>2244</v>
      </c>
      <c r="I664" s="26">
        <v>997.02</v>
      </c>
      <c r="J664" s="26">
        <v>1076.78</v>
      </c>
      <c r="K664" s="26">
        <v>1141.3900000000001</v>
      </c>
      <c r="L664" s="26">
        <v>1141.3800000000001</v>
      </c>
      <c r="M664" s="20" t="s">
        <v>2245</v>
      </c>
      <c r="N664" s="20" t="s">
        <v>230</v>
      </c>
      <c r="O664" s="21" t="s">
        <v>231</v>
      </c>
    </row>
    <row r="665" spans="1:15" ht="33.75" hidden="1">
      <c r="A665" s="19" t="s">
        <v>2854</v>
      </c>
      <c r="B665" s="20" t="s">
        <v>2236</v>
      </c>
      <c r="C665" s="20" t="s">
        <v>3000</v>
      </c>
      <c r="D665" s="20" t="s">
        <v>2251</v>
      </c>
      <c r="E665" s="20" t="s">
        <v>2252</v>
      </c>
      <c r="F665" s="20" t="s">
        <v>2928</v>
      </c>
      <c r="G665" s="20" t="s">
        <v>316</v>
      </c>
      <c r="H665" s="20" t="s">
        <v>2253</v>
      </c>
      <c r="I665" s="26">
        <v>567.01</v>
      </c>
      <c r="J665" s="26">
        <v>612.37</v>
      </c>
      <c r="K665" s="26">
        <v>649.11</v>
      </c>
      <c r="L665" s="26">
        <v>649.11</v>
      </c>
      <c r="M665" s="20" t="s">
        <v>2254</v>
      </c>
      <c r="N665" s="20" t="s">
        <v>230</v>
      </c>
      <c r="O665" s="21" t="s">
        <v>231</v>
      </c>
    </row>
    <row r="666" spans="1:15" ht="33.75" hidden="1">
      <c r="A666" s="19" t="s">
        <v>2855</v>
      </c>
      <c r="B666" s="20" t="s">
        <v>2258</v>
      </c>
      <c r="C666" s="20" t="s">
        <v>2259</v>
      </c>
      <c r="D666" s="20" t="s">
        <v>2260</v>
      </c>
      <c r="E666" s="20" t="s">
        <v>2261</v>
      </c>
      <c r="F666" s="20" t="s">
        <v>242</v>
      </c>
      <c r="G666" s="20" t="s">
        <v>227</v>
      </c>
      <c r="H666" s="20" t="s">
        <v>2262</v>
      </c>
      <c r="I666" s="26">
        <v>4000</v>
      </c>
      <c r="J666" s="26">
        <v>4320</v>
      </c>
      <c r="K666" s="26">
        <v>4579.2</v>
      </c>
      <c r="L666" s="26">
        <v>4579.2</v>
      </c>
      <c r="M666" s="20" t="s">
        <v>244</v>
      </c>
      <c r="N666" s="20" t="s">
        <v>230</v>
      </c>
      <c r="O666" s="21" t="s">
        <v>231</v>
      </c>
    </row>
    <row r="667" spans="1:15" ht="33.75" hidden="1">
      <c r="A667" s="19" t="s">
        <v>2856</v>
      </c>
      <c r="B667" s="20" t="s">
        <v>2258</v>
      </c>
      <c r="C667" s="20" t="s">
        <v>2727</v>
      </c>
      <c r="D667" s="20" t="s">
        <v>2728</v>
      </c>
      <c r="E667" s="20" t="s">
        <v>2729</v>
      </c>
      <c r="F667" s="20" t="s">
        <v>2633</v>
      </c>
      <c r="G667" s="20" t="s">
        <v>490</v>
      </c>
      <c r="H667" s="20" t="s">
        <v>2262</v>
      </c>
      <c r="I667" s="26">
        <v>4000</v>
      </c>
      <c r="J667" s="26">
        <v>4320</v>
      </c>
      <c r="K667" s="26">
        <v>4579.2</v>
      </c>
      <c r="L667" s="26">
        <v>4579.2</v>
      </c>
      <c r="M667" s="20" t="s">
        <v>244</v>
      </c>
      <c r="N667" s="20" t="s">
        <v>230</v>
      </c>
      <c r="O667" s="21" t="s">
        <v>231</v>
      </c>
    </row>
    <row r="668" spans="1:15" hidden="1">
      <c r="A668" s="19" t="s">
        <v>2857</v>
      </c>
      <c r="B668" s="20" t="s">
        <v>2264</v>
      </c>
      <c r="C668" s="20" t="s">
        <v>2265</v>
      </c>
      <c r="D668" s="20" t="s">
        <v>73</v>
      </c>
      <c r="E668" s="20" t="s">
        <v>2266</v>
      </c>
      <c r="F668" s="20" t="s">
        <v>2867</v>
      </c>
      <c r="G668" s="20" t="s">
        <v>227</v>
      </c>
      <c r="H668" s="20" t="s">
        <v>2267</v>
      </c>
      <c r="I668" s="26">
        <v>3976.21</v>
      </c>
      <c r="J668" s="26">
        <v>4294.3100000000004</v>
      </c>
      <c r="K668" s="26">
        <v>4551.96</v>
      </c>
      <c r="L668" s="26">
        <v>4551.96</v>
      </c>
      <c r="M668" s="20" t="s">
        <v>545</v>
      </c>
      <c r="N668" s="20" t="s">
        <v>230</v>
      </c>
      <c r="O668" s="21" t="s">
        <v>231</v>
      </c>
    </row>
    <row r="669" spans="1:15" hidden="1">
      <c r="A669" s="19" t="s">
        <v>2858</v>
      </c>
      <c r="B669" s="20" t="s">
        <v>2264</v>
      </c>
      <c r="C669" s="20" t="s">
        <v>2269</v>
      </c>
      <c r="D669" s="20" t="s">
        <v>73</v>
      </c>
      <c r="E669" s="20" t="s">
        <v>2270</v>
      </c>
      <c r="F669" s="20" t="s">
        <v>2867</v>
      </c>
      <c r="G669" s="20" t="s">
        <v>227</v>
      </c>
      <c r="H669" s="20" t="s">
        <v>2267</v>
      </c>
      <c r="I669" s="26">
        <v>15904.84</v>
      </c>
      <c r="J669" s="26">
        <v>17177.23</v>
      </c>
      <c r="K669" s="26">
        <v>18207.86</v>
      </c>
      <c r="L669" s="26">
        <v>18207.84</v>
      </c>
      <c r="M669" s="20" t="s">
        <v>545</v>
      </c>
      <c r="N669" s="20" t="s">
        <v>230</v>
      </c>
      <c r="O669" s="21" t="s">
        <v>231</v>
      </c>
    </row>
    <row r="670" spans="1:15" ht="33.75" hidden="1">
      <c r="A670" s="19" t="s">
        <v>2859</v>
      </c>
      <c r="B670" s="20" t="s">
        <v>2264</v>
      </c>
      <c r="C670" s="20" t="s">
        <v>3213</v>
      </c>
      <c r="D670" s="20" t="s">
        <v>3214</v>
      </c>
      <c r="E670" s="20" t="s">
        <v>3215</v>
      </c>
      <c r="F670" s="20" t="s">
        <v>3054</v>
      </c>
      <c r="G670" s="20" t="s">
        <v>227</v>
      </c>
      <c r="H670" s="20" t="s">
        <v>3216</v>
      </c>
      <c r="I670" s="26">
        <v>1245.8800000000001</v>
      </c>
      <c r="J670" s="26">
        <v>1345.55</v>
      </c>
      <c r="K670" s="26">
        <v>1426.28</v>
      </c>
      <c r="L670" s="26">
        <v>1426.28</v>
      </c>
      <c r="M670" s="20" t="s">
        <v>3092</v>
      </c>
      <c r="N670" s="20" t="s">
        <v>230</v>
      </c>
      <c r="O670" s="21" t="s">
        <v>231</v>
      </c>
    </row>
    <row r="671" spans="1:15" ht="33.75" hidden="1">
      <c r="A671" s="19" t="s">
        <v>2860</v>
      </c>
      <c r="B671" s="20" t="s">
        <v>2272</v>
      </c>
      <c r="C671" s="20" t="s">
        <v>2273</v>
      </c>
      <c r="D671" s="20" t="s">
        <v>61</v>
      </c>
      <c r="E671" s="20" t="s">
        <v>2274</v>
      </c>
      <c r="F671" s="20" t="s">
        <v>3100</v>
      </c>
      <c r="G671" s="20" t="s">
        <v>227</v>
      </c>
      <c r="H671" s="20" t="s">
        <v>2275</v>
      </c>
      <c r="I671" s="26">
        <v>7501.7</v>
      </c>
      <c r="J671" s="26">
        <v>8101.84</v>
      </c>
      <c r="K671" s="26">
        <v>8587.94</v>
      </c>
      <c r="L671" s="26">
        <v>8587.94</v>
      </c>
      <c r="M671" s="20" t="s">
        <v>3217</v>
      </c>
      <c r="N671" s="20" t="s">
        <v>230</v>
      </c>
      <c r="O671" s="21" t="s">
        <v>231</v>
      </c>
    </row>
    <row r="672" spans="1:15" ht="22.5" hidden="1">
      <c r="A672" s="19" t="s">
        <v>2866</v>
      </c>
      <c r="B672" s="20" t="s">
        <v>2277</v>
      </c>
      <c r="C672" s="20" t="s">
        <v>2278</v>
      </c>
      <c r="D672" s="20" t="s">
        <v>204</v>
      </c>
      <c r="E672" s="20" t="s">
        <v>2279</v>
      </c>
      <c r="F672" s="20" t="s">
        <v>3054</v>
      </c>
      <c r="G672" s="20" t="s">
        <v>316</v>
      </c>
      <c r="H672" s="20" t="s">
        <v>2280</v>
      </c>
      <c r="I672" s="26">
        <v>6412</v>
      </c>
      <c r="J672" s="26">
        <v>6924.96</v>
      </c>
      <c r="K672" s="26">
        <v>7340.46</v>
      </c>
      <c r="L672" s="26">
        <v>2813.53</v>
      </c>
      <c r="M672" s="20" t="s">
        <v>229</v>
      </c>
      <c r="N672" s="20" t="s">
        <v>230</v>
      </c>
      <c r="O672" s="21" t="s">
        <v>231</v>
      </c>
    </row>
    <row r="673" spans="1:15" ht="22.5" hidden="1">
      <c r="A673" s="19" t="s">
        <v>3021</v>
      </c>
      <c r="B673" s="20" t="s">
        <v>3218</v>
      </c>
      <c r="C673" s="20" t="s">
        <v>3219</v>
      </c>
      <c r="D673" s="20" t="s">
        <v>722</v>
      </c>
      <c r="E673" s="20" t="s">
        <v>3220</v>
      </c>
      <c r="F673" s="20" t="s">
        <v>3054</v>
      </c>
      <c r="G673" s="20" t="s">
        <v>227</v>
      </c>
      <c r="H673" s="20" t="s">
        <v>1825</v>
      </c>
      <c r="I673" s="26">
        <v>27600</v>
      </c>
      <c r="J673" s="26">
        <v>29808</v>
      </c>
      <c r="K673" s="26">
        <v>31596.48</v>
      </c>
      <c r="L673" s="26">
        <v>29025.599999999999</v>
      </c>
      <c r="M673" s="20" t="s">
        <v>229</v>
      </c>
      <c r="N673" s="20" t="s">
        <v>230</v>
      </c>
      <c r="O673" s="21" t="s">
        <v>231</v>
      </c>
    </row>
    <row r="674" spans="1:15" ht="22.5" hidden="1">
      <c r="A674" s="19" t="s">
        <v>3024</v>
      </c>
      <c r="B674" s="20" t="s">
        <v>3218</v>
      </c>
      <c r="C674" s="20" t="s">
        <v>3221</v>
      </c>
      <c r="D674" s="20" t="s">
        <v>162</v>
      </c>
      <c r="E674" s="20" t="s">
        <v>3222</v>
      </c>
      <c r="F674" s="20" t="s">
        <v>3054</v>
      </c>
      <c r="G674" s="20" t="s">
        <v>227</v>
      </c>
      <c r="H674" s="20" t="s">
        <v>1825</v>
      </c>
      <c r="I674" s="26">
        <v>18400</v>
      </c>
      <c r="J674" s="26">
        <v>19872</v>
      </c>
      <c r="K674" s="26">
        <v>21064.32</v>
      </c>
      <c r="L674" s="26">
        <v>14512.8</v>
      </c>
      <c r="M674" s="20" t="s">
        <v>229</v>
      </c>
      <c r="N674" s="20" t="s">
        <v>230</v>
      </c>
      <c r="O674" s="21" t="s">
        <v>231</v>
      </c>
    </row>
    <row r="675" spans="1:15" ht="33.75" hidden="1">
      <c r="A675" s="19" t="s">
        <v>3025</v>
      </c>
      <c r="B675" s="20" t="s">
        <v>2282</v>
      </c>
      <c r="C675" s="20" t="s">
        <v>2283</v>
      </c>
      <c r="D675" s="20" t="s">
        <v>1247</v>
      </c>
      <c r="E675" s="20" t="s">
        <v>2284</v>
      </c>
      <c r="F675" s="20" t="s">
        <v>242</v>
      </c>
      <c r="G675" s="20" t="s">
        <v>227</v>
      </c>
      <c r="H675" s="20" t="s">
        <v>2285</v>
      </c>
      <c r="I675" s="26">
        <v>5389.5</v>
      </c>
      <c r="J675" s="26">
        <v>5820.66</v>
      </c>
      <c r="K675" s="26">
        <v>6169.9</v>
      </c>
      <c r="L675" s="26">
        <v>6169.9</v>
      </c>
      <c r="M675" s="20" t="s">
        <v>229</v>
      </c>
      <c r="N675" s="20" t="s">
        <v>230</v>
      </c>
      <c r="O675" s="21" t="s">
        <v>231</v>
      </c>
    </row>
    <row r="676" spans="1:15" ht="33.75" hidden="1">
      <c r="A676" s="19" t="s">
        <v>3026</v>
      </c>
      <c r="B676" s="20" t="s">
        <v>2282</v>
      </c>
      <c r="C676" s="20" t="s">
        <v>2287</v>
      </c>
      <c r="D676" s="20" t="s">
        <v>1247</v>
      </c>
      <c r="E676" s="20" t="s">
        <v>2288</v>
      </c>
      <c r="F676" s="20" t="s">
        <v>242</v>
      </c>
      <c r="G676" s="20" t="s">
        <v>227</v>
      </c>
      <c r="H676" s="20" t="s">
        <v>2285</v>
      </c>
      <c r="I676" s="26">
        <v>8623.5</v>
      </c>
      <c r="J676" s="26">
        <v>9313.3799999999992</v>
      </c>
      <c r="K676" s="26">
        <v>9872.18</v>
      </c>
      <c r="L676" s="26">
        <v>9871.84</v>
      </c>
      <c r="M676" s="20" t="s">
        <v>229</v>
      </c>
      <c r="N676" s="20" t="s">
        <v>230</v>
      </c>
      <c r="O676" s="21" t="s">
        <v>231</v>
      </c>
    </row>
    <row r="677" spans="1:15" ht="33.75" hidden="1">
      <c r="A677" s="19" t="s">
        <v>3027</v>
      </c>
      <c r="B677" s="20" t="s">
        <v>2837</v>
      </c>
      <c r="C677" s="20" t="s">
        <v>2838</v>
      </c>
      <c r="D677" s="20" t="s">
        <v>2839</v>
      </c>
      <c r="E677" s="20" t="s">
        <v>2840</v>
      </c>
      <c r="F677" s="20" t="s">
        <v>2754</v>
      </c>
      <c r="G677" s="20" t="s">
        <v>2440</v>
      </c>
      <c r="H677" s="20" t="s">
        <v>2841</v>
      </c>
      <c r="I677" s="26">
        <v>7500</v>
      </c>
      <c r="J677" s="26">
        <v>8100</v>
      </c>
      <c r="K677" s="26">
        <v>8586</v>
      </c>
      <c r="L677" s="26">
        <v>8586</v>
      </c>
      <c r="M677" s="20" t="s">
        <v>304</v>
      </c>
      <c r="N677" s="20" t="s">
        <v>230</v>
      </c>
      <c r="O677" s="21" t="s">
        <v>231</v>
      </c>
    </row>
    <row r="678" spans="1:15" ht="22.5" hidden="1">
      <c r="A678" s="19" t="s">
        <v>3029</v>
      </c>
      <c r="B678" s="20" t="s">
        <v>2290</v>
      </c>
      <c r="C678" s="20" t="s">
        <v>2291</v>
      </c>
      <c r="D678" s="20" t="s">
        <v>181</v>
      </c>
      <c r="E678" s="20" t="s">
        <v>2292</v>
      </c>
      <c r="F678" s="20" t="s">
        <v>2477</v>
      </c>
      <c r="G678" s="20" t="s">
        <v>316</v>
      </c>
      <c r="H678" s="20" t="s">
        <v>2293</v>
      </c>
      <c r="I678" s="26">
        <v>4200</v>
      </c>
      <c r="J678" s="26">
        <v>4536</v>
      </c>
      <c r="K678" s="26">
        <v>4808.16</v>
      </c>
      <c r="L678" s="26">
        <v>4808.16</v>
      </c>
      <c r="M678" s="20" t="s">
        <v>558</v>
      </c>
      <c r="N678" s="20" t="s">
        <v>230</v>
      </c>
      <c r="O678" s="21" t="s">
        <v>231</v>
      </c>
    </row>
    <row r="679" spans="1:15" ht="22.5" hidden="1">
      <c r="A679" s="19" t="s">
        <v>3028</v>
      </c>
      <c r="B679" s="20" t="s">
        <v>2290</v>
      </c>
      <c r="C679" s="20" t="s">
        <v>2295</v>
      </c>
      <c r="D679" s="20" t="s">
        <v>181</v>
      </c>
      <c r="E679" s="20" t="s">
        <v>2296</v>
      </c>
      <c r="F679" s="20" t="s">
        <v>2477</v>
      </c>
      <c r="G679" s="20" t="s">
        <v>316</v>
      </c>
      <c r="H679" s="20" t="s">
        <v>2293</v>
      </c>
      <c r="I679" s="26">
        <v>10500</v>
      </c>
      <c r="J679" s="26">
        <v>11340</v>
      </c>
      <c r="K679" s="26">
        <v>12020.4</v>
      </c>
      <c r="L679" s="26">
        <v>12020.4</v>
      </c>
      <c r="M679" s="20" t="s">
        <v>558</v>
      </c>
      <c r="N679" s="20" t="s">
        <v>230</v>
      </c>
      <c r="O679" s="21" t="s">
        <v>231</v>
      </c>
    </row>
    <row r="680" spans="1:15" ht="22.5" hidden="1">
      <c r="A680" s="19" t="s">
        <v>3030</v>
      </c>
      <c r="B680" s="20" t="s">
        <v>2290</v>
      </c>
      <c r="C680" s="20" t="s">
        <v>2298</v>
      </c>
      <c r="D680" s="20" t="s">
        <v>181</v>
      </c>
      <c r="E680" s="20" t="s">
        <v>2299</v>
      </c>
      <c r="F680" s="20" t="s">
        <v>2477</v>
      </c>
      <c r="G680" s="20" t="s">
        <v>316</v>
      </c>
      <c r="H680" s="20" t="s">
        <v>2293</v>
      </c>
      <c r="I680" s="26">
        <v>21000</v>
      </c>
      <c r="J680" s="26">
        <v>22680</v>
      </c>
      <c r="K680" s="26">
        <v>24040.799999999999</v>
      </c>
      <c r="L680" s="26">
        <v>24040.799999999999</v>
      </c>
      <c r="M680" s="20" t="s">
        <v>558</v>
      </c>
      <c r="N680" s="20" t="s">
        <v>230</v>
      </c>
      <c r="O680" s="21" t="s">
        <v>231</v>
      </c>
    </row>
    <row r="681" spans="1:15" ht="22.5" hidden="1">
      <c r="A681" s="19" t="s">
        <v>3031</v>
      </c>
      <c r="B681" s="20" t="s">
        <v>2301</v>
      </c>
      <c r="C681" s="20" t="s">
        <v>2302</v>
      </c>
      <c r="D681" s="20" t="s">
        <v>365</v>
      </c>
      <c r="E681" s="20" t="s">
        <v>2303</v>
      </c>
      <c r="F681" s="20" t="s">
        <v>2477</v>
      </c>
      <c r="G681" s="20" t="s">
        <v>316</v>
      </c>
      <c r="H681" s="20" t="s">
        <v>2293</v>
      </c>
      <c r="I681" s="26">
        <v>42000</v>
      </c>
      <c r="J681" s="26">
        <v>45360</v>
      </c>
      <c r="K681" s="26">
        <v>47520</v>
      </c>
      <c r="L681" s="26">
        <v>47520</v>
      </c>
      <c r="M681" s="20" t="s">
        <v>558</v>
      </c>
      <c r="N681" s="20" t="s">
        <v>230</v>
      </c>
      <c r="O681" s="21" t="s">
        <v>231</v>
      </c>
    </row>
    <row r="682" spans="1:15" ht="22.5" hidden="1">
      <c r="A682" s="19" t="s">
        <v>3032</v>
      </c>
      <c r="B682" s="20" t="s">
        <v>2301</v>
      </c>
      <c r="C682" s="20" t="s">
        <v>2305</v>
      </c>
      <c r="D682" s="20" t="s">
        <v>200</v>
      </c>
      <c r="E682" s="20" t="s">
        <v>2306</v>
      </c>
      <c r="F682" s="20" t="s">
        <v>251</v>
      </c>
      <c r="G682" s="20" t="s">
        <v>316</v>
      </c>
      <c r="H682" s="20" t="s">
        <v>2293</v>
      </c>
      <c r="I682" s="26">
        <v>2100</v>
      </c>
      <c r="J682" s="26">
        <v>2268</v>
      </c>
      <c r="K682" s="26">
        <v>2404.08</v>
      </c>
      <c r="L682" s="26">
        <v>2404.08</v>
      </c>
      <c r="M682" s="20" t="s">
        <v>558</v>
      </c>
      <c r="N682" s="20" t="s">
        <v>230</v>
      </c>
      <c r="O682" s="21" t="s">
        <v>231</v>
      </c>
    </row>
    <row r="683" spans="1:15" ht="22.5" hidden="1">
      <c r="A683" s="19" t="s">
        <v>3035</v>
      </c>
      <c r="B683" s="20" t="s">
        <v>2301</v>
      </c>
      <c r="C683" s="20" t="s">
        <v>2308</v>
      </c>
      <c r="D683" s="20" t="s">
        <v>200</v>
      </c>
      <c r="E683" s="20" t="s">
        <v>2309</v>
      </c>
      <c r="F683" s="20" t="s">
        <v>251</v>
      </c>
      <c r="G683" s="20" t="s">
        <v>316</v>
      </c>
      <c r="H683" s="20" t="s">
        <v>2293</v>
      </c>
      <c r="I683" s="26">
        <v>21000</v>
      </c>
      <c r="J683" s="26">
        <v>22680</v>
      </c>
      <c r="K683" s="26">
        <v>24040.799999999999</v>
      </c>
      <c r="L683" s="26">
        <v>24040.799999999999</v>
      </c>
      <c r="M683" s="20" t="s">
        <v>558</v>
      </c>
      <c r="N683" s="20" t="s">
        <v>230</v>
      </c>
      <c r="O683" s="21" t="s">
        <v>231</v>
      </c>
    </row>
    <row r="684" spans="1:15" ht="22.5" hidden="1">
      <c r="A684" s="19" t="s">
        <v>3033</v>
      </c>
      <c r="B684" s="20" t="s">
        <v>2301</v>
      </c>
      <c r="C684" s="20" t="s">
        <v>2311</v>
      </c>
      <c r="D684" s="20" t="s">
        <v>200</v>
      </c>
      <c r="E684" s="20" t="s">
        <v>2312</v>
      </c>
      <c r="F684" s="20" t="s">
        <v>251</v>
      </c>
      <c r="G684" s="20" t="s">
        <v>316</v>
      </c>
      <c r="H684" s="20" t="s">
        <v>2293</v>
      </c>
      <c r="I684" s="26">
        <v>5250</v>
      </c>
      <c r="J684" s="26">
        <v>5670</v>
      </c>
      <c r="K684" s="26">
        <v>6010.2</v>
      </c>
      <c r="L684" s="26">
        <v>6010.2</v>
      </c>
      <c r="M684" s="20" t="s">
        <v>558</v>
      </c>
      <c r="N684" s="20" t="s">
        <v>230</v>
      </c>
      <c r="O684" s="21" t="s">
        <v>231</v>
      </c>
    </row>
    <row r="685" spans="1:15" ht="22.5" hidden="1">
      <c r="A685" s="19" t="s">
        <v>3034</v>
      </c>
      <c r="B685" s="20" t="s">
        <v>2301</v>
      </c>
      <c r="C685" s="20" t="s">
        <v>2314</v>
      </c>
      <c r="D685" s="20" t="s">
        <v>200</v>
      </c>
      <c r="E685" s="20" t="s">
        <v>2315</v>
      </c>
      <c r="F685" s="20" t="s">
        <v>251</v>
      </c>
      <c r="G685" s="20" t="s">
        <v>316</v>
      </c>
      <c r="H685" s="20" t="s">
        <v>2293</v>
      </c>
      <c r="I685" s="26">
        <v>10500</v>
      </c>
      <c r="J685" s="26">
        <v>11340</v>
      </c>
      <c r="K685" s="26">
        <v>12020.4</v>
      </c>
      <c r="L685" s="26">
        <v>12020.4</v>
      </c>
      <c r="M685" s="20" t="s">
        <v>558</v>
      </c>
      <c r="N685" s="20" t="s">
        <v>230</v>
      </c>
      <c r="O685" s="21" t="s">
        <v>231</v>
      </c>
    </row>
    <row r="686" spans="1:15" ht="22.5" hidden="1">
      <c r="A686" s="19" t="s">
        <v>3036</v>
      </c>
      <c r="B686" s="20" t="s">
        <v>2317</v>
      </c>
      <c r="C686" s="20" t="s">
        <v>2318</v>
      </c>
      <c r="D686" s="20" t="s">
        <v>2319</v>
      </c>
      <c r="E686" s="20" t="s">
        <v>2320</v>
      </c>
      <c r="F686" s="20" t="s">
        <v>3054</v>
      </c>
      <c r="G686" s="20" t="s">
        <v>811</v>
      </c>
      <c r="H686" s="20" t="s">
        <v>2321</v>
      </c>
      <c r="I686" s="26">
        <v>11295</v>
      </c>
      <c r="J686" s="26">
        <v>12198.6</v>
      </c>
      <c r="K686" s="26">
        <v>12930.52</v>
      </c>
      <c r="L686" s="26">
        <v>12930.52</v>
      </c>
      <c r="M686" s="20" t="s">
        <v>2322</v>
      </c>
      <c r="N686" s="20" t="s">
        <v>230</v>
      </c>
      <c r="O686" s="21" t="s">
        <v>231</v>
      </c>
    </row>
    <row r="687" spans="1:15" ht="22.5" hidden="1">
      <c r="A687" s="19" t="s">
        <v>3037</v>
      </c>
      <c r="B687" s="20" t="s">
        <v>2324</v>
      </c>
      <c r="C687" s="20" t="s">
        <v>2325</v>
      </c>
      <c r="D687" s="20" t="s">
        <v>175</v>
      </c>
      <c r="E687" s="20" t="s">
        <v>2326</v>
      </c>
      <c r="F687" s="20" t="s">
        <v>3119</v>
      </c>
      <c r="G687" s="20" t="s">
        <v>2441</v>
      </c>
      <c r="H687" s="20" t="s">
        <v>2327</v>
      </c>
      <c r="I687" s="26">
        <v>2120.98</v>
      </c>
      <c r="J687" s="26">
        <v>2290.66</v>
      </c>
      <c r="K687" s="26">
        <v>2428.1</v>
      </c>
      <c r="L687" s="26">
        <v>2428.1</v>
      </c>
      <c r="M687" s="20" t="s">
        <v>2328</v>
      </c>
      <c r="N687" s="20" t="s">
        <v>230</v>
      </c>
      <c r="O687" s="21" t="s">
        <v>231</v>
      </c>
    </row>
    <row r="688" spans="1:15" ht="22.5" hidden="1">
      <c r="A688" s="19" t="s">
        <v>3038</v>
      </c>
      <c r="B688" s="20" t="s">
        <v>2324</v>
      </c>
      <c r="C688" s="20" t="s">
        <v>2325</v>
      </c>
      <c r="D688" s="20" t="s">
        <v>130</v>
      </c>
      <c r="E688" s="20" t="s">
        <v>2330</v>
      </c>
      <c r="F688" s="20" t="s">
        <v>3119</v>
      </c>
      <c r="G688" s="20" t="s">
        <v>2441</v>
      </c>
      <c r="H688" s="20" t="s">
        <v>2327</v>
      </c>
      <c r="I688" s="26">
        <v>6362.93</v>
      </c>
      <c r="J688" s="26">
        <v>6871.96</v>
      </c>
      <c r="K688" s="26">
        <v>7284.29</v>
      </c>
      <c r="L688" s="26">
        <v>7284.29</v>
      </c>
      <c r="M688" s="20" t="s">
        <v>2328</v>
      </c>
      <c r="N688" s="20" t="s">
        <v>230</v>
      </c>
      <c r="O688" s="21" t="s">
        <v>231</v>
      </c>
    </row>
    <row r="689" spans="1:15" ht="22.5" hidden="1">
      <c r="A689" s="19" t="s">
        <v>3039</v>
      </c>
      <c r="B689" s="20" t="s">
        <v>2324</v>
      </c>
      <c r="C689" s="20" t="s">
        <v>2332</v>
      </c>
      <c r="D689" s="20" t="s">
        <v>175</v>
      </c>
      <c r="E689" s="20" t="s">
        <v>2333</v>
      </c>
      <c r="F689" s="20" t="s">
        <v>3119</v>
      </c>
      <c r="G689" s="20" t="s">
        <v>2441</v>
      </c>
      <c r="H689" s="20" t="s">
        <v>2327</v>
      </c>
      <c r="I689" s="26">
        <v>2827.97</v>
      </c>
      <c r="J689" s="26">
        <v>3054.21</v>
      </c>
      <c r="K689" s="26">
        <v>3237.46</v>
      </c>
      <c r="L689" s="26">
        <v>3237.46</v>
      </c>
      <c r="M689" s="20" t="s">
        <v>2328</v>
      </c>
      <c r="N689" s="20" t="s">
        <v>230</v>
      </c>
      <c r="O689" s="21" t="s">
        <v>231</v>
      </c>
    </row>
    <row r="690" spans="1:15" ht="22.5" hidden="1">
      <c r="A690" s="19" t="s">
        <v>3040</v>
      </c>
      <c r="B690" s="20" t="s">
        <v>2324</v>
      </c>
      <c r="C690" s="20" t="s">
        <v>2332</v>
      </c>
      <c r="D690" s="20" t="s">
        <v>130</v>
      </c>
      <c r="E690" s="20" t="s">
        <v>2335</v>
      </c>
      <c r="F690" s="20" t="s">
        <v>3119</v>
      </c>
      <c r="G690" s="20" t="s">
        <v>2441</v>
      </c>
      <c r="H690" s="20" t="s">
        <v>2327</v>
      </c>
      <c r="I690" s="26">
        <v>8483.9</v>
      </c>
      <c r="J690" s="26">
        <v>9162.61</v>
      </c>
      <c r="K690" s="26">
        <v>9712.36</v>
      </c>
      <c r="L690" s="26">
        <v>9712.36</v>
      </c>
      <c r="M690" s="20" t="s">
        <v>2328</v>
      </c>
      <c r="N690" s="20" t="s">
        <v>230</v>
      </c>
      <c r="O690" s="21" t="s">
        <v>231</v>
      </c>
    </row>
    <row r="691" spans="1:15" ht="56.25" hidden="1">
      <c r="A691" s="19" t="s">
        <v>3041</v>
      </c>
      <c r="B691" s="20" t="s">
        <v>2337</v>
      </c>
      <c r="C691" s="20" t="s">
        <v>2338</v>
      </c>
      <c r="D691" s="20" t="s">
        <v>2339</v>
      </c>
      <c r="E691" s="20" t="s">
        <v>2340</v>
      </c>
      <c r="F691" s="20" t="s">
        <v>2633</v>
      </c>
      <c r="G691" s="20" t="s">
        <v>316</v>
      </c>
      <c r="H691" s="20" t="s">
        <v>2341</v>
      </c>
      <c r="I691" s="26">
        <v>248.9</v>
      </c>
      <c r="J691" s="26">
        <v>268.81</v>
      </c>
      <c r="K691" s="26">
        <v>284.94</v>
      </c>
      <c r="L691" s="26">
        <v>284.94</v>
      </c>
      <c r="M691" s="20" t="s">
        <v>2342</v>
      </c>
      <c r="N691" s="20" t="s">
        <v>230</v>
      </c>
      <c r="O691" s="21" t="s">
        <v>231</v>
      </c>
    </row>
    <row r="692" spans="1:15" hidden="1">
      <c r="A692" s="19" t="s">
        <v>3042</v>
      </c>
      <c r="B692" s="20" t="s">
        <v>2344</v>
      </c>
      <c r="C692" s="20" t="s">
        <v>2345</v>
      </c>
      <c r="D692" s="20" t="s">
        <v>41</v>
      </c>
      <c r="E692" s="20" t="s">
        <v>3001</v>
      </c>
      <c r="F692" s="20" t="s">
        <v>2867</v>
      </c>
      <c r="G692" s="20" t="s">
        <v>227</v>
      </c>
      <c r="H692" s="20" t="s">
        <v>2346</v>
      </c>
      <c r="I692" s="26">
        <v>17950</v>
      </c>
      <c r="J692" s="26">
        <v>19386</v>
      </c>
      <c r="K692" s="26">
        <v>20549.16</v>
      </c>
      <c r="L692" s="26">
        <v>20549.16</v>
      </c>
      <c r="M692" s="20" t="s">
        <v>229</v>
      </c>
      <c r="N692" s="20" t="s">
        <v>230</v>
      </c>
      <c r="O692" s="21" t="s">
        <v>231</v>
      </c>
    </row>
    <row r="693" spans="1:15" hidden="1">
      <c r="A693" s="19" t="s">
        <v>3043</v>
      </c>
      <c r="B693" s="20" t="s">
        <v>2344</v>
      </c>
      <c r="C693" s="20" t="s">
        <v>2348</v>
      </c>
      <c r="D693" s="20" t="s">
        <v>2349</v>
      </c>
      <c r="E693" s="20" t="s">
        <v>3002</v>
      </c>
      <c r="F693" s="20" t="s">
        <v>2867</v>
      </c>
      <c r="G693" s="20" t="s">
        <v>227</v>
      </c>
      <c r="H693" s="20" t="s">
        <v>2346</v>
      </c>
      <c r="I693" s="26">
        <v>6268</v>
      </c>
      <c r="J693" s="26">
        <v>6769.44</v>
      </c>
      <c r="K693" s="26">
        <v>7175.61</v>
      </c>
      <c r="L693" s="26">
        <v>7175.61</v>
      </c>
      <c r="M693" s="20" t="s">
        <v>229</v>
      </c>
      <c r="N693" s="20" t="s">
        <v>230</v>
      </c>
      <c r="O693" s="21" t="s">
        <v>231</v>
      </c>
    </row>
    <row r="694" spans="1:15" s="9" customFormat="1" ht="22.5" hidden="1">
      <c r="A694" s="19" t="s">
        <v>3223</v>
      </c>
      <c r="B694" s="20" t="s">
        <v>2357</v>
      </c>
      <c r="C694" s="20" t="s">
        <v>2358</v>
      </c>
      <c r="D694" s="20" t="s">
        <v>2359</v>
      </c>
      <c r="E694" s="20" t="s">
        <v>2360</v>
      </c>
      <c r="F694" s="20" t="s">
        <v>242</v>
      </c>
      <c r="G694" s="20" t="s">
        <v>227</v>
      </c>
      <c r="H694" s="20" t="s">
        <v>2361</v>
      </c>
      <c r="I694" s="26">
        <v>11900</v>
      </c>
      <c r="J694" s="26">
        <v>12852</v>
      </c>
      <c r="K694" s="28">
        <v>13623.12</v>
      </c>
      <c r="L694" s="28">
        <v>13623.12</v>
      </c>
      <c r="M694" s="20" t="s">
        <v>539</v>
      </c>
      <c r="N694" s="20" t="s">
        <v>230</v>
      </c>
      <c r="O694" s="21" t="s">
        <v>231</v>
      </c>
    </row>
    <row r="695" spans="1:15" s="9" customFormat="1" ht="33.75" hidden="1">
      <c r="A695" s="19" t="s">
        <v>3224</v>
      </c>
      <c r="B695" s="20" t="s">
        <v>3003</v>
      </c>
      <c r="C695" s="20" t="s">
        <v>3004</v>
      </c>
      <c r="D695" s="20" t="s">
        <v>615</v>
      </c>
      <c r="E695" s="20" t="s">
        <v>3005</v>
      </c>
      <c r="F695" s="20" t="s">
        <v>3054</v>
      </c>
      <c r="G695" s="20" t="s">
        <v>227</v>
      </c>
      <c r="H695" s="20" t="s">
        <v>3006</v>
      </c>
      <c r="I695" s="26">
        <v>9300</v>
      </c>
      <c r="J695" s="26">
        <v>10044</v>
      </c>
      <c r="K695" s="28">
        <v>10646.64</v>
      </c>
      <c r="L695" s="28">
        <v>10646.64</v>
      </c>
      <c r="M695" s="20" t="s">
        <v>361</v>
      </c>
      <c r="N695" s="20" t="s">
        <v>230</v>
      </c>
      <c r="O695" s="21" t="s">
        <v>231</v>
      </c>
    </row>
    <row r="696" spans="1:15" s="9" customFormat="1" ht="45" hidden="1">
      <c r="A696" s="19" t="s">
        <v>3225</v>
      </c>
      <c r="B696" s="20" t="s">
        <v>47</v>
      </c>
      <c r="C696" s="20" t="s">
        <v>48</v>
      </c>
      <c r="D696" s="20" t="s">
        <v>7</v>
      </c>
      <c r="E696" s="20" t="s">
        <v>2363</v>
      </c>
      <c r="F696" s="20" t="s">
        <v>2730</v>
      </c>
      <c r="G696" s="20" t="s">
        <v>227</v>
      </c>
      <c r="H696" s="20" t="s">
        <v>2364</v>
      </c>
      <c r="I696" s="26">
        <v>2846.48</v>
      </c>
      <c r="J696" s="26">
        <v>3074.2</v>
      </c>
      <c r="K696" s="28">
        <v>3258.65</v>
      </c>
      <c r="L696" s="28">
        <v>3258.65</v>
      </c>
      <c r="M696" s="20" t="s">
        <v>2468</v>
      </c>
      <c r="N696" s="20" t="s">
        <v>230</v>
      </c>
      <c r="O696" s="21" t="s">
        <v>231</v>
      </c>
    </row>
    <row r="697" spans="1:15" s="9" customFormat="1" ht="22.5" hidden="1">
      <c r="A697" s="19" t="s">
        <v>3226</v>
      </c>
      <c r="B697" s="20" t="s">
        <v>47</v>
      </c>
      <c r="C697" s="20" t="s">
        <v>2469</v>
      </c>
      <c r="D697" s="20" t="s">
        <v>7</v>
      </c>
      <c r="E697" s="20" t="s">
        <v>2470</v>
      </c>
      <c r="F697" s="20" t="s">
        <v>2731</v>
      </c>
      <c r="G697" s="20" t="s">
        <v>227</v>
      </c>
      <c r="H697" s="20" t="s">
        <v>2364</v>
      </c>
      <c r="I697" s="26">
        <v>5692.96</v>
      </c>
      <c r="J697" s="26">
        <v>6148.4</v>
      </c>
      <c r="K697" s="28">
        <v>6517.3</v>
      </c>
      <c r="L697" s="28">
        <v>6517.3</v>
      </c>
      <c r="M697" s="20" t="s">
        <v>3007</v>
      </c>
      <c r="N697" s="20" t="s">
        <v>230</v>
      </c>
      <c r="O697" s="21" t="s">
        <v>231</v>
      </c>
    </row>
    <row r="698" spans="1:15" s="9" customFormat="1" ht="22.5" hidden="1">
      <c r="A698" s="19" t="s">
        <v>3227</v>
      </c>
      <c r="B698" s="20" t="s">
        <v>47</v>
      </c>
      <c r="C698" s="20" t="s">
        <v>2471</v>
      </c>
      <c r="D698" s="20" t="s">
        <v>7</v>
      </c>
      <c r="E698" s="20" t="s">
        <v>2472</v>
      </c>
      <c r="F698" s="20" t="s">
        <v>2429</v>
      </c>
      <c r="G698" s="20" t="s">
        <v>227</v>
      </c>
      <c r="H698" s="20" t="s">
        <v>2364</v>
      </c>
      <c r="I698" s="26">
        <v>9282</v>
      </c>
      <c r="J698" s="26">
        <v>10024.56</v>
      </c>
      <c r="K698" s="28">
        <v>10626.03</v>
      </c>
      <c r="L698" s="28">
        <v>9775.9500000000007</v>
      </c>
      <c r="M698" s="20" t="s">
        <v>3008</v>
      </c>
      <c r="N698" s="20" t="s">
        <v>230</v>
      </c>
      <c r="O698" s="21" t="s">
        <v>231</v>
      </c>
    </row>
    <row r="699" spans="1:15" s="9" customFormat="1" ht="33.75" hidden="1">
      <c r="A699" s="19" t="s">
        <v>3228</v>
      </c>
      <c r="B699" s="20" t="s">
        <v>2366</v>
      </c>
      <c r="C699" s="20" t="s">
        <v>3009</v>
      </c>
      <c r="D699" s="20" t="s">
        <v>3010</v>
      </c>
      <c r="E699" s="20" t="s">
        <v>3011</v>
      </c>
      <c r="F699" s="20" t="s">
        <v>2867</v>
      </c>
      <c r="G699" s="20" t="s">
        <v>227</v>
      </c>
      <c r="H699" s="20" t="s">
        <v>2370</v>
      </c>
      <c r="I699" s="26">
        <v>12820.15</v>
      </c>
      <c r="J699" s="26">
        <v>13845.76</v>
      </c>
      <c r="K699" s="28">
        <v>14676.51</v>
      </c>
      <c r="L699" s="28">
        <v>14676.51</v>
      </c>
      <c r="M699" s="20" t="s">
        <v>2607</v>
      </c>
      <c r="N699" s="20" t="s">
        <v>230</v>
      </c>
      <c r="O699" s="21" t="s">
        <v>231</v>
      </c>
    </row>
    <row r="700" spans="1:15" s="9" customFormat="1" ht="22.5" hidden="1">
      <c r="A700" s="19" t="s">
        <v>3229</v>
      </c>
      <c r="B700" s="20" t="s">
        <v>2366</v>
      </c>
      <c r="C700" s="20" t="s">
        <v>3012</v>
      </c>
      <c r="D700" s="20" t="s">
        <v>2374</v>
      </c>
      <c r="E700" s="20" t="s">
        <v>3013</v>
      </c>
      <c r="F700" s="20" t="s">
        <v>2867</v>
      </c>
      <c r="G700" s="20" t="s">
        <v>227</v>
      </c>
      <c r="H700" s="20" t="s">
        <v>2370</v>
      </c>
      <c r="I700" s="26">
        <v>4437.74</v>
      </c>
      <c r="J700" s="26">
        <v>4792.76</v>
      </c>
      <c r="K700" s="28">
        <v>5080.32</v>
      </c>
      <c r="L700" s="28">
        <v>5080.32</v>
      </c>
      <c r="M700" s="20" t="s">
        <v>539</v>
      </c>
      <c r="N700" s="20" t="s">
        <v>230</v>
      </c>
      <c r="O700" s="21" t="s">
        <v>231</v>
      </c>
    </row>
    <row r="701" spans="1:15" s="9" customFormat="1" ht="22.5" hidden="1">
      <c r="A701" s="19" t="s">
        <v>3230</v>
      </c>
      <c r="B701" s="20" t="s">
        <v>2366</v>
      </c>
      <c r="C701" s="20" t="s">
        <v>3014</v>
      </c>
      <c r="D701" s="20" t="s">
        <v>2374</v>
      </c>
      <c r="E701" s="20" t="s">
        <v>3015</v>
      </c>
      <c r="F701" s="20" t="s">
        <v>2867</v>
      </c>
      <c r="G701" s="20" t="s">
        <v>227</v>
      </c>
      <c r="H701" s="20" t="s">
        <v>2370</v>
      </c>
      <c r="I701" s="26">
        <v>8875.49</v>
      </c>
      <c r="J701" s="26">
        <v>9585.5300000000007</v>
      </c>
      <c r="K701" s="28">
        <v>10160.66</v>
      </c>
      <c r="L701" s="28">
        <v>10160.66</v>
      </c>
      <c r="M701" s="20" t="s">
        <v>3016</v>
      </c>
      <c r="N701" s="20" t="s">
        <v>230</v>
      </c>
      <c r="O701" s="21" t="s">
        <v>231</v>
      </c>
    </row>
    <row r="702" spans="1:15" s="9" customFormat="1" ht="33.75" hidden="1">
      <c r="A702" s="19" t="s">
        <v>3231</v>
      </c>
      <c r="B702" s="20" t="s">
        <v>2366</v>
      </c>
      <c r="C702" s="20" t="s">
        <v>3232</v>
      </c>
      <c r="D702" s="20" t="s">
        <v>3233</v>
      </c>
      <c r="E702" s="20" t="s">
        <v>3234</v>
      </c>
      <c r="F702" s="20" t="s">
        <v>3054</v>
      </c>
      <c r="G702" s="20" t="s">
        <v>227</v>
      </c>
      <c r="H702" s="20" t="s">
        <v>2370</v>
      </c>
      <c r="I702" s="26">
        <v>10256.1</v>
      </c>
      <c r="J702" s="26">
        <v>11076.59</v>
      </c>
      <c r="K702" s="28">
        <v>11741.19</v>
      </c>
      <c r="L702" s="28">
        <v>11741.19</v>
      </c>
      <c r="M702" s="20" t="s">
        <v>2607</v>
      </c>
      <c r="N702" s="20" t="s">
        <v>230</v>
      </c>
      <c r="O702" s="21" t="s">
        <v>231</v>
      </c>
    </row>
    <row r="703" spans="1:15" s="9" customFormat="1" ht="22.5" hidden="1">
      <c r="A703" s="19" t="s">
        <v>3235</v>
      </c>
      <c r="B703" s="20" t="s">
        <v>2366</v>
      </c>
      <c r="C703" s="20" t="s">
        <v>3236</v>
      </c>
      <c r="D703" s="20" t="s">
        <v>2374</v>
      </c>
      <c r="E703" s="20" t="s">
        <v>3237</v>
      </c>
      <c r="F703" s="20" t="s">
        <v>3054</v>
      </c>
      <c r="G703" s="20" t="s">
        <v>227</v>
      </c>
      <c r="H703" s="20" t="s">
        <v>2370</v>
      </c>
      <c r="I703" s="26">
        <v>3550.19</v>
      </c>
      <c r="J703" s="26">
        <v>3834.21</v>
      </c>
      <c r="K703" s="28">
        <v>4064.26</v>
      </c>
      <c r="L703" s="28">
        <v>4064.26</v>
      </c>
      <c r="M703" s="20" t="s">
        <v>539</v>
      </c>
      <c r="N703" s="20" t="s">
        <v>230</v>
      </c>
      <c r="O703" s="21" t="s">
        <v>231</v>
      </c>
    </row>
    <row r="704" spans="1:15" s="9" customFormat="1" ht="22.5" hidden="1">
      <c r="A704" s="19" t="s">
        <v>3238</v>
      </c>
      <c r="B704" s="20" t="s">
        <v>2366</v>
      </c>
      <c r="C704" s="20" t="s">
        <v>3239</v>
      </c>
      <c r="D704" s="20" t="s">
        <v>2374</v>
      </c>
      <c r="E704" s="20" t="s">
        <v>3240</v>
      </c>
      <c r="F704" s="20" t="s">
        <v>3054</v>
      </c>
      <c r="G704" s="20" t="s">
        <v>227</v>
      </c>
      <c r="H704" s="20" t="s">
        <v>2370</v>
      </c>
      <c r="I704" s="26">
        <v>7100.38</v>
      </c>
      <c r="J704" s="26">
        <v>7668.41</v>
      </c>
      <c r="K704" s="28">
        <v>8128.51</v>
      </c>
      <c r="L704" s="28">
        <v>8128.51</v>
      </c>
      <c r="M704" s="20" t="s">
        <v>3016</v>
      </c>
      <c r="N704" s="20" t="s">
        <v>230</v>
      </c>
      <c r="O704" s="21" t="s">
        <v>231</v>
      </c>
    </row>
    <row r="705" spans="1:15" s="9" customFormat="1" ht="33.75" hidden="1">
      <c r="A705" s="19" t="s">
        <v>3241</v>
      </c>
      <c r="B705" s="20" t="s">
        <v>2366</v>
      </c>
      <c r="C705" s="20" t="s">
        <v>2605</v>
      </c>
      <c r="D705" s="20" t="s">
        <v>2368</v>
      </c>
      <c r="E705" s="20" t="s">
        <v>2606</v>
      </c>
      <c r="F705" s="20" t="s">
        <v>2536</v>
      </c>
      <c r="G705" s="20" t="s">
        <v>227</v>
      </c>
      <c r="H705" s="20" t="s">
        <v>2370</v>
      </c>
      <c r="I705" s="26">
        <v>12820.17</v>
      </c>
      <c r="J705" s="26">
        <v>13845.78</v>
      </c>
      <c r="K705" s="28">
        <v>14676.53</v>
      </c>
      <c r="L705" s="28">
        <v>14676.51</v>
      </c>
      <c r="M705" s="20" t="s">
        <v>2607</v>
      </c>
      <c r="N705" s="20" t="s">
        <v>230</v>
      </c>
      <c r="O705" s="21" t="s">
        <v>231</v>
      </c>
    </row>
    <row r="706" spans="1:15" s="9" customFormat="1" ht="22.5" hidden="1">
      <c r="A706" s="19" t="s">
        <v>3242</v>
      </c>
      <c r="B706" s="20" t="s">
        <v>2366</v>
      </c>
      <c r="C706" s="20" t="s">
        <v>2608</v>
      </c>
      <c r="D706" s="20" t="s">
        <v>2374</v>
      </c>
      <c r="E706" s="20" t="s">
        <v>2609</v>
      </c>
      <c r="F706" s="20" t="s">
        <v>2536</v>
      </c>
      <c r="G706" s="20" t="s">
        <v>227</v>
      </c>
      <c r="H706" s="20" t="s">
        <v>2370</v>
      </c>
      <c r="I706" s="26">
        <v>6921.86</v>
      </c>
      <c r="J706" s="26">
        <v>7475.61</v>
      </c>
      <c r="K706" s="28">
        <v>7924.14</v>
      </c>
      <c r="L706" s="28">
        <v>5080.33</v>
      </c>
      <c r="M706" s="20" t="s">
        <v>539</v>
      </c>
      <c r="N706" s="20" t="s">
        <v>230</v>
      </c>
      <c r="O706" s="21" t="s">
        <v>231</v>
      </c>
    </row>
    <row r="707" spans="1:15" s="9" customFormat="1" ht="22.5" hidden="1">
      <c r="A707" s="19" t="s">
        <v>3243</v>
      </c>
      <c r="B707" s="20" t="s">
        <v>2366</v>
      </c>
      <c r="C707" s="20" t="s">
        <v>2610</v>
      </c>
      <c r="D707" s="20" t="s">
        <v>2374</v>
      </c>
      <c r="E707" s="20" t="s">
        <v>2611</v>
      </c>
      <c r="F707" s="20" t="s">
        <v>2536</v>
      </c>
      <c r="G707" s="20" t="s">
        <v>227</v>
      </c>
      <c r="H707" s="20" t="s">
        <v>2370</v>
      </c>
      <c r="I707" s="26">
        <v>8875.49</v>
      </c>
      <c r="J707" s="26">
        <v>9585.5300000000007</v>
      </c>
      <c r="K707" s="28">
        <v>10160.66</v>
      </c>
      <c r="L707" s="28">
        <v>10160.66</v>
      </c>
      <c r="M707" s="20" t="s">
        <v>3016</v>
      </c>
      <c r="N707" s="20" t="s">
        <v>230</v>
      </c>
      <c r="O707" s="21" t="s">
        <v>231</v>
      </c>
    </row>
    <row r="708" spans="1:15" s="9" customFormat="1" ht="33.75" hidden="1">
      <c r="A708" s="19" t="s">
        <v>3244</v>
      </c>
      <c r="B708" s="20" t="s">
        <v>2366</v>
      </c>
      <c r="C708" s="20" t="s">
        <v>2367</v>
      </c>
      <c r="D708" s="20" t="s">
        <v>2368</v>
      </c>
      <c r="E708" s="20" t="s">
        <v>2369</v>
      </c>
      <c r="F708" s="20" t="s">
        <v>440</v>
      </c>
      <c r="G708" s="20" t="s">
        <v>227</v>
      </c>
      <c r="H708" s="20" t="s">
        <v>2370</v>
      </c>
      <c r="I708" s="26">
        <v>17093.560000000001</v>
      </c>
      <c r="J708" s="26">
        <v>18461.04</v>
      </c>
      <c r="K708" s="28">
        <v>19568.7</v>
      </c>
      <c r="L708" s="28">
        <v>14676.51</v>
      </c>
      <c r="M708" s="20" t="s">
        <v>2371</v>
      </c>
      <c r="N708" s="20" t="s">
        <v>230</v>
      </c>
      <c r="O708" s="21" t="s">
        <v>231</v>
      </c>
    </row>
    <row r="709" spans="1:15" s="9" customFormat="1" ht="22.5" hidden="1">
      <c r="A709" s="19" t="s">
        <v>3245</v>
      </c>
      <c r="B709" s="20" t="s">
        <v>2366</v>
      </c>
      <c r="C709" s="20" t="s">
        <v>2373</v>
      </c>
      <c r="D709" s="20" t="s">
        <v>2374</v>
      </c>
      <c r="E709" s="20" t="s">
        <v>2375</v>
      </c>
      <c r="F709" s="20" t="s">
        <v>251</v>
      </c>
      <c r="G709" s="20" t="s">
        <v>316</v>
      </c>
      <c r="H709" s="20" t="s">
        <v>2370</v>
      </c>
      <c r="I709" s="26">
        <v>9229.14</v>
      </c>
      <c r="J709" s="26">
        <v>9967.4699999999993</v>
      </c>
      <c r="K709" s="28">
        <v>10565.52</v>
      </c>
      <c r="L709" s="28">
        <v>5080.33</v>
      </c>
      <c r="M709" s="20" t="s">
        <v>539</v>
      </c>
      <c r="N709" s="20" t="s">
        <v>230</v>
      </c>
      <c r="O709" s="21" t="s">
        <v>231</v>
      </c>
    </row>
    <row r="710" spans="1:15" s="9" customFormat="1" ht="33.75" hidden="1">
      <c r="A710" s="19" t="s">
        <v>3246</v>
      </c>
      <c r="B710" s="20" t="s">
        <v>2366</v>
      </c>
      <c r="C710" s="20" t="s">
        <v>2377</v>
      </c>
      <c r="D710" s="20" t="s">
        <v>2374</v>
      </c>
      <c r="E710" s="20" t="s">
        <v>2378</v>
      </c>
      <c r="F710" s="20" t="s">
        <v>440</v>
      </c>
      <c r="G710" s="20" t="s">
        <v>227</v>
      </c>
      <c r="H710" s="20" t="s">
        <v>2370</v>
      </c>
      <c r="I710" s="26">
        <v>11834</v>
      </c>
      <c r="J710" s="26">
        <v>12780.72</v>
      </c>
      <c r="K710" s="28">
        <v>13547.56</v>
      </c>
      <c r="L710" s="28">
        <v>10160.66</v>
      </c>
      <c r="M710" s="20" t="s">
        <v>2371</v>
      </c>
      <c r="N710" s="20" t="s">
        <v>230</v>
      </c>
      <c r="O710" s="21" t="s">
        <v>231</v>
      </c>
    </row>
    <row r="711" spans="1:15" s="9" customFormat="1" ht="33.75" hidden="1">
      <c r="A711" s="19" t="s">
        <v>3247</v>
      </c>
      <c r="B711" s="20" t="s">
        <v>2366</v>
      </c>
      <c r="C711" s="20" t="s">
        <v>2379</v>
      </c>
      <c r="D711" s="20" t="s">
        <v>52</v>
      </c>
      <c r="E711" s="20" t="s">
        <v>2380</v>
      </c>
      <c r="F711" s="20" t="s">
        <v>440</v>
      </c>
      <c r="G711" s="20" t="s">
        <v>227</v>
      </c>
      <c r="H711" s="20" t="s">
        <v>2370</v>
      </c>
      <c r="I711" s="26">
        <v>11834</v>
      </c>
      <c r="J711" s="26">
        <v>12780.72</v>
      </c>
      <c r="K711" s="28">
        <v>13547.56</v>
      </c>
      <c r="L711" s="28">
        <v>10160.66</v>
      </c>
      <c r="M711" s="20" t="s">
        <v>2371</v>
      </c>
      <c r="N711" s="20" t="s">
        <v>230</v>
      </c>
      <c r="O711" s="21" t="s">
        <v>231</v>
      </c>
    </row>
    <row r="712" spans="1:15" s="9" customFormat="1" ht="33.75" hidden="1">
      <c r="A712" s="19" t="s">
        <v>3248</v>
      </c>
      <c r="B712" s="20" t="s">
        <v>2366</v>
      </c>
      <c r="C712" s="20" t="s">
        <v>3017</v>
      </c>
      <c r="D712" s="20" t="s">
        <v>2368</v>
      </c>
      <c r="E712" s="20" t="s">
        <v>3018</v>
      </c>
      <c r="F712" s="20" t="s">
        <v>2867</v>
      </c>
      <c r="G712" s="20" t="s">
        <v>227</v>
      </c>
      <c r="H712" s="20" t="s">
        <v>2370</v>
      </c>
      <c r="I712" s="26">
        <v>10256.1</v>
      </c>
      <c r="J712" s="26">
        <v>11076.59</v>
      </c>
      <c r="K712" s="28">
        <v>11741.19</v>
      </c>
      <c r="L712" s="28">
        <v>11741.19</v>
      </c>
      <c r="M712" s="20" t="s">
        <v>2607</v>
      </c>
      <c r="N712" s="20" t="s">
        <v>230</v>
      </c>
      <c r="O712" s="21" t="s">
        <v>231</v>
      </c>
    </row>
    <row r="713" spans="1:15" s="9" customFormat="1" ht="22.5" hidden="1">
      <c r="A713" s="19" t="s">
        <v>3249</v>
      </c>
      <c r="B713" s="20" t="s">
        <v>2366</v>
      </c>
      <c r="C713" s="20" t="s">
        <v>3019</v>
      </c>
      <c r="D713" s="20" t="s">
        <v>2374</v>
      </c>
      <c r="E713" s="20" t="s">
        <v>3020</v>
      </c>
      <c r="F713" s="20" t="s">
        <v>2867</v>
      </c>
      <c r="G713" s="20" t="s">
        <v>227</v>
      </c>
      <c r="H713" s="20" t="s">
        <v>2370</v>
      </c>
      <c r="I713" s="26">
        <v>3550.19</v>
      </c>
      <c r="J713" s="26">
        <v>3834.21</v>
      </c>
      <c r="K713" s="28">
        <v>4064.26</v>
      </c>
      <c r="L713" s="28">
        <v>4064.26</v>
      </c>
      <c r="M713" s="20" t="s">
        <v>539</v>
      </c>
      <c r="N713" s="20" t="s">
        <v>230</v>
      </c>
      <c r="O713" s="21" t="s">
        <v>231</v>
      </c>
    </row>
    <row r="714" spans="1:15" s="9" customFormat="1" ht="22.5" hidden="1">
      <c r="A714" s="19" t="s">
        <v>3250</v>
      </c>
      <c r="B714" s="20" t="s">
        <v>2366</v>
      </c>
      <c r="C714" s="20" t="s">
        <v>3022</v>
      </c>
      <c r="D714" s="20" t="s">
        <v>2374</v>
      </c>
      <c r="E714" s="20" t="s">
        <v>3023</v>
      </c>
      <c r="F714" s="20" t="s">
        <v>2867</v>
      </c>
      <c r="G714" s="20" t="s">
        <v>227</v>
      </c>
      <c r="H714" s="20" t="s">
        <v>2370</v>
      </c>
      <c r="I714" s="26">
        <v>7100.39</v>
      </c>
      <c r="J714" s="26">
        <v>7668.42</v>
      </c>
      <c r="K714" s="28">
        <v>8128.52</v>
      </c>
      <c r="L714" s="28">
        <v>8128.52</v>
      </c>
      <c r="M714" s="20" t="s">
        <v>3016</v>
      </c>
      <c r="N714" s="20" t="s">
        <v>230</v>
      </c>
      <c r="O714" s="21" t="s">
        <v>231</v>
      </c>
    </row>
    <row r="715" spans="1:15" s="9" customFormat="1" ht="33.75" hidden="1">
      <c r="A715" s="19" t="s">
        <v>3251</v>
      </c>
      <c r="B715" s="20" t="s">
        <v>2366</v>
      </c>
      <c r="C715" s="20" t="s">
        <v>3252</v>
      </c>
      <c r="D715" s="20" t="s">
        <v>3233</v>
      </c>
      <c r="E715" s="20" t="s">
        <v>3253</v>
      </c>
      <c r="F715" s="20" t="s">
        <v>3054</v>
      </c>
      <c r="G715" s="20" t="s">
        <v>227</v>
      </c>
      <c r="H715" s="20" t="s">
        <v>2370</v>
      </c>
      <c r="I715" s="26">
        <v>10256.1</v>
      </c>
      <c r="J715" s="26">
        <v>11076.59</v>
      </c>
      <c r="K715" s="28">
        <v>11741.19</v>
      </c>
      <c r="L715" s="28">
        <v>11741.19</v>
      </c>
      <c r="M715" s="20" t="s">
        <v>2607</v>
      </c>
      <c r="N715" s="20" t="s">
        <v>230</v>
      </c>
      <c r="O715" s="21" t="s">
        <v>231</v>
      </c>
    </row>
    <row r="716" spans="1:15" s="9" customFormat="1" ht="22.5" hidden="1">
      <c r="A716" s="19" t="s">
        <v>3254</v>
      </c>
      <c r="B716" s="20" t="s">
        <v>2366</v>
      </c>
      <c r="C716" s="20" t="s">
        <v>2612</v>
      </c>
      <c r="D716" s="20" t="s">
        <v>2374</v>
      </c>
      <c r="E716" s="20" t="s">
        <v>2613</v>
      </c>
      <c r="F716" s="20" t="s">
        <v>2536</v>
      </c>
      <c r="G716" s="20" t="s">
        <v>227</v>
      </c>
      <c r="H716" s="20" t="s">
        <v>2370</v>
      </c>
      <c r="I716" s="26">
        <v>6200</v>
      </c>
      <c r="J716" s="26">
        <v>6696</v>
      </c>
      <c r="K716" s="28">
        <v>7097.76</v>
      </c>
      <c r="L716" s="28">
        <v>5080.33</v>
      </c>
      <c r="M716" s="20" t="s">
        <v>539</v>
      </c>
      <c r="N716" s="20" t="s">
        <v>230</v>
      </c>
      <c r="O716" s="21" t="s">
        <v>231</v>
      </c>
    </row>
    <row r="717" spans="1:15" s="9" customFormat="1" ht="22.5" hidden="1">
      <c r="A717" s="19" t="s">
        <v>3255</v>
      </c>
      <c r="B717" s="20" t="s">
        <v>2366</v>
      </c>
      <c r="C717" s="20" t="s">
        <v>2614</v>
      </c>
      <c r="D717" s="20" t="s">
        <v>2374</v>
      </c>
      <c r="E717" s="20" t="s">
        <v>2615</v>
      </c>
      <c r="F717" s="20" t="s">
        <v>2536</v>
      </c>
      <c r="G717" s="20" t="s">
        <v>227</v>
      </c>
      <c r="H717" s="20" t="s">
        <v>2370</v>
      </c>
      <c r="I717" s="26">
        <v>8875.5</v>
      </c>
      <c r="J717" s="26">
        <v>9585.5400000000009</v>
      </c>
      <c r="K717" s="28">
        <v>10160.67</v>
      </c>
      <c r="L717" s="28">
        <v>10160.66</v>
      </c>
      <c r="M717" s="20" t="s">
        <v>3016</v>
      </c>
      <c r="N717" s="20" t="s">
        <v>230</v>
      </c>
      <c r="O717" s="21" t="s">
        <v>231</v>
      </c>
    </row>
    <row r="718" spans="1:15" s="9" customFormat="1" ht="22.5" hidden="1">
      <c r="A718" s="19" t="s">
        <v>3256</v>
      </c>
      <c r="B718" s="20" t="s">
        <v>2381</v>
      </c>
      <c r="C718" s="20" t="s">
        <v>2382</v>
      </c>
      <c r="D718" s="20" t="s">
        <v>73</v>
      </c>
      <c r="E718" s="20" t="s">
        <v>2383</v>
      </c>
      <c r="F718" s="20" t="s">
        <v>2633</v>
      </c>
      <c r="G718" s="20" t="s">
        <v>316</v>
      </c>
      <c r="H718" s="20" t="s">
        <v>2384</v>
      </c>
      <c r="I718" s="26">
        <v>4507.5</v>
      </c>
      <c r="J718" s="26">
        <v>4868.1000000000004</v>
      </c>
      <c r="K718" s="28">
        <v>5160.1899999999996</v>
      </c>
      <c r="L718" s="28">
        <v>4713.71</v>
      </c>
      <c r="M718" s="20" t="s">
        <v>2050</v>
      </c>
      <c r="N718" s="20" t="s">
        <v>230</v>
      </c>
      <c r="O718" s="21" t="s">
        <v>231</v>
      </c>
    </row>
    <row r="719" spans="1:15" s="9" customFormat="1" ht="22.5" hidden="1">
      <c r="A719" s="19" t="s">
        <v>3257</v>
      </c>
      <c r="B719" s="20" t="s">
        <v>2381</v>
      </c>
      <c r="C719" s="20" t="s">
        <v>2385</v>
      </c>
      <c r="D719" s="20" t="s">
        <v>73</v>
      </c>
      <c r="E719" s="20" t="s">
        <v>2386</v>
      </c>
      <c r="F719" s="20" t="s">
        <v>2633</v>
      </c>
      <c r="G719" s="20" t="s">
        <v>316</v>
      </c>
      <c r="H719" s="20" t="s">
        <v>2384</v>
      </c>
      <c r="I719" s="26">
        <v>12352.5</v>
      </c>
      <c r="J719" s="26">
        <v>13340.7</v>
      </c>
      <c r="K719" s="28">
        <v>14141.14</v>
      </c>
      <c r="L719" s="28">
        <v>14141.14</v>
      </c>
      <c r="M719" s="20" t="s">
        <v>2050</v>
      </c>
      <c r="N719" s="20" t="s">
        <v>230</v>
      </c>
      <c r="O719" s="21" t="s">
        <v>231</v>
      </c>
    </row>
    <row r="720" spans="1:15" s="9" customFormat="1" ht="33.75" hidden="1">
      <c r="A720" s="19" t="s">
        <v>3258</v>
      </c>
      <c r="B720" s="20" t="s">
        <v>2387</v>
      </c>
      <c r="C720" s="20" t="s">
        <v>2388</v>
      </c>
      <c r="D720" s="20" t="s">
        <v>2389</v>
      </c>
      <c r="E720" s="20" t="s">
        <v>2390</v>
      </c>
      <c r="F720" s="20" t="s">
        <v>2754</v>
      </c>
      <c r="G720" s="20" t="s">
        <v>227</v>
      </c>
      <c r="H720" s="20" t="s">
        <v>2392</v>
      </c>
      <c r="I720" s="26">
        <v>2109.92</v>
      </c>
      <c r="J720" s="26">
        <v>2278.71</v>
      </c>
      <c r="K720" s="28">
        <v>2415.44</v>
      </c>
      <c r="L720" s="28">
        <v>2415.44</v>
      </c>
      <c r="M720" s="20" t="s">
        <v>2371</v>
      </c>
      <c r="N720" s="20" t="s">
        <v>230</v>
      </c>
      <c r="O720" s="21" t="s">
        <v>231</v>
      </c>
    </row>
    <row r="721" spans="1:15" s="9" customFormat="1" ht="33.75" hidden="1">
      <c r="A721" s="19" t="s">
        <v>3259</v>
      </c>
      <c r="B721" s="20" t="s">
        <v>2387</v>
      </c>
      <c r="C721" s="20" t="s">
        <v>2393</v>
      </c>
      <c r="D721" s="20" t="s">
        <v>1247</v>
      </c>
      <c r="E721" s="20" t="s">
        <v>2394</v>
      </c>
      <c r="F721" s="20" t="s">
        <v>2754</v>
      </c>
      <c r="G721" s="20" t="s">
        <v>227</v>
      </c>
      <c r="H721" s="20" t="s">
        <v>2392</v>
      </c>
      <c r="I721" s="26">
        <v>4219.84</v>
      </c>
      <c r="J721" s="26">
        <v>4557.43</v>
      </c>
      <c r="K721" s="28">
        <v>4830.87</v>
      </c>
      <c r="L721" s="28">
        <v>4830.87</v>
      </c>
      <c r="M721" s="20" t="s">
        <v>2371</v>
      </c>
      <c r="N721" s="20" t="s">
        <v>230</v>
      </c>
      <c r="O721" s="21" t="s">
        <v>231</v>
      </c>
    </row>
    <row r="722" spans="1:15" s="9" customFormat="1" ht="33.75" hidden="1">
      <c r="A722" s="19" t="s">
        <v>3260</v>
      </c>
      <c r="B722" s="20" t="s">
        <v>2395</v>
      </c>
      <c r="C722" s="20" t="s">
        <v>2396</v>
      </c>
      <c r="D722" s="20" t="s">
        <v>1247</v>
      </c>
      <c r="E722" s="20" t="s">
        <v>2397</v>
      </c>
      <c r="F722" s="20" t="s">
        <v>2867</v>
      </c>
      <c r="G722" s="20" t="s">
        <v>227</v>
      </c>
      <c r="H722" s="20" t="s">
        <v>2398</v>
      </c>
      <c r="I722" s="26">
        <v>4470</v>
      </c>
      <c r="J722" s="26">
        <v>4827.6000000000004</v>
      </c>
      <c r="K722" s="28">
        <v>5117.26</v>
      </c>
      <c r="L722" s="28">
        <v>5117.26</v>
      </c>
      <c r="M722" s="20" t="s">
        <v>852</v>
      </c>
      <c r="N722" s="20" t="s">
        <v>230</v>
      </c>
      <c r="O722" s="21" t="s">
        <v>231</v>
      </c>
    </row>
    <row r="723" spans="1:15" s="9" customFormat="1" ht="22.5" hidden="1">
      <c r="A723" s="19" t="s">
        <v>3261</v>
      </c>
      <c r="B723" s="20" t="s">
        <v>2399</v>
      </c>
      <c r="C723" s="20" t="s">
        <v>2400</v>
      </c>
      <c r="D723" s="20" t="s">
        <v>5</v>
      </c>
      <c r="E723" s="20" t="s">
        <v>2401</v>
      </c>
      <c r="F723" s="20" t="s">
        <v>2633</v>
      </c>
      <c r="G723" s="20" t="s">
        <v>316</v>
      </c>
      <c r="H723" s="20" t="s">
        <v>2402</v>
      </c>
      <c r="I723" s="26">
        <v>4695.75</v>
      </c>
      <c r="J723" s="26">
        <v>5071.41</v>
      </c>
      <c r="K723" s="28">
        <v>5375.7</v>
      </c>
      <c r="L723" s="28">
        <v>5375.7</v>
      </c>
      <c r="M723" s="20" t="s">
        <v>545</v>
      </c>
      <c r="N723" s="20" t="s">
        <v>230</v>
      </c>
      <c r="O723" s="21" t="s">
        <v>231</v>
      </c>
    </row>
    <row r="724" spans="1:15" s="9" customFormat="1" ht="22.5" hidden="1">
      <c r="A724" s="19" t="s">
        <v>3262</v>
      </c>
      <c r="B724" s="20" t="s">
        <v>6</v>
      </c>
      <c r="C724" s="20" t="s">
        <v>2403</v>
      </c>
      <c r="D724" s="20" t="s">
        <v>761</v>
      </c>
      <c r="E724" s="20" t="s">
        <v>2404</v>
      </c>
      <c r="F724" s="20" t="s">
        <v>2601</v>
      </c>
      <c r="G724" s="20" t="s">
        <v>227</v>
      </c>
      <c r="H724" s="20" t="s">
        <v>2405</v>
      </c>
      <c r="I724" s="26">
        <v>239.13</v>
      </c>
      <c r="J724" s="26">
        <v>258.26</v>
      </c>
      <c r="K724" s="28">
        <v>273.76</v>
      </c>
      <c r="L724" s="28">
        <v>273.76</v>
      </c>
      <c r="M724" s="20" t="s">
        <v>2406</v>
      </c>
      <c r="N724" s="20" t="s">
        <v>230</v>
      </c>
      <c r="O724" s="21" t="s">
        <v>231</v>
      </c>
    </row>
    <row r="725" spans="1:15" s="9" customFormat="1" ht="22.5" hidden="1">
      <c r="A725" s="19" t="s">
        <v>3263</v>
      </c>
      <c r="B725" s="20" t="s">
        <v>6</v>
      </c>
      <c r="C725" s="20" t="s">
        <v>2407</v>
      </c>
      <c r="D725" s="20" t="s">
        <v>137</v>
      </c>
      <c r="E725" s="20" t="s">
        <v>2408</v>
      </c>
      <c r="F725" s="20" t="s">
        <v>2601</v>
      </c>
      <c r="G725" s="20" t="s">
        <v>227</v>
      </c>
      <c r="H725" s="20" t="s">
        <v>2405</v>
      </c>
      <c r="I725" s="26">
        <v>19130.400000000001</v>
      </c>
      <c r="J725" s="26">
        <v>20660.830000000002</v>
      </c>
      <c r="K725" s="28">
        <v>21900.48</v>
      </c>
      <c r="L725" s="28">
        <v>21900.48</v>
      </c>
      <c r="M725" s="20" t="s">
        <v>2406</v>
      </c>
      <c r="N725" s="20" t="s">
        <v>230</v>
      </c>
      <c r="O725" s="21" t="s">
        <v>231</v>
      </c>
    </row>
    <row r="726" spans="1:15" s="9" customFormat="1" ht="22.5" hidden="1">
      <c r="A726" s="19" t="s">
        <v>3264</v>
      </c>
      <c r="B726" s="20" t="s">
        <v>6</v>
      </c>
      <c r="C726" s="20" t="s">
        <v>2407</v>
      </c>
      <c r="D726" s="20" t="s">
        <v>761</v>
      </c>
      <c r="E726" s="20" t="s">
        <v>2409</v>
      </c>
      <c r="F726" s="20" t="s">
        <v>2601</v>
      </c>
      <c r="G726" s="20" t="s">
        <v>227</v>
      </c>
      <c r="H726" s="20" t="s">
        <v>2405</v>
      </c>
      <c r="I726" s="26">
        <v>2391.3000000000002</v>
      </c>
      <c r="J726" s="26">
        <v>2582.6</v>
      </c>
      <c r="K726" s="28">
        <v>2737.56</v>
      </c>
      <c r="L726" s="28">
        <v>2737.56</v>
      </c>
      <c r="M726" s="20" t="s">
        <v>2406</v>
      </c>
      <c r="N726" s="20" t="s">
        <v>230</v>
      </c>
      <c r="O726" s="21" t="s">
        <v>231</v>
      </c>
    </row>
    <row r="727" spans="1:15" s="9" customFormat="1" ht="22.5" hidden="1">
      <c r="A727" s="19" t="s">
        <v>3265</v>
      </c>
      <c r="B727" s="20" t="s">
        <v>6</v>
      </c>
      <c r="C727" s="20" t="s">
        <v>2407</v>
      </c>
      <c r="D727" s="20" t="s">
        <v>184</v>
      </c>
      <c r="E727" s="20" t="s">
        <v>2410</v>
      </c>
      <c r="F727" s="20" t="s">
        <v>2601</v>
      </c>
      <c r="G727" s="20" t="s">
        <v>227</v>
      </c>
      <c r="H727" s="20" t="s">
        <v>2405</v>
      </c>
      <c r="I727" s="26">
        <v>1195.6500000000001</v>
      </c>
      <c r="J727" s="26">
        <v>1291.3</v>
      </c>
      <c r="K727" s="28">
        <v>1368.78</v>
      </c>
      <c r="L727" s="28">
        <v>1368.78</v>
      </c>
      <c r="M727" s="20" t="s">
        <v>2406</v>
      </c>
      <c r="N727" s="20" t="s">
        <v>230</v>
      </c>
      <c r="O727" s="21" t="s">
        <v>231</v>
      </c>
    </row>
    <row r="728" spans="1:15" s="9" customFormat="1" ht="22.5" hidden="1">
      <c r="A728" s="19" t="s">
        <v>3266</v>
      </c>
      <c r="B728" s="20" t="s">
        <v>6</v>
      </c>
      <c r="C728" s="20" t="s">
        <v>2411</v>
      </c>
      <c r="D728" s="20" t="s">
        <v>184</v>
      </c>
      <c r="E728" s="20" t="s">
        <v>2412</v>
      </c>
      <c r="F728" s="20" t="s">
        <v>2601</v>
      </c>
      <c r="G728" s="20" t="s">
        <v>227</v>
      </c>
      <c r="H728" s="20" t="s">
        <v>2405</v>
      </c>
      <c r="I728" s="26">
        <v>597.83000000000004</v>
      </c>
      <c r="J728" s="26">
        <v>645.66</v>
      </c>
      <c r="K728" s="28">
        <v>684.4</v>
      </c>
      <c r="L728" s="28">
        <v>684.4</v>
      </c>
      <c r="M728" s="20" t="s">
        <v>2406</v>
      </c>
      <c r="N728" s="20" t="s">
        <v>230</v>
      </c>
      <c r="O728" s="21" t="s">
        <v>231</v>
      </c>
    </row>
    <row r="729" spans="1:15" s="9" customFormat="1" ht="22.5" hidden="1">
      <c r="A729" s="19" t="s">
        <v>3267</v>
      </c>
      <c r="B729" s="20" t="s">
        <v>2413</v>
      </c>
      <c r="C729" s="20" t="s">
        <v>2414</v>
      </c>
      <c r="D729" s="20" t="s">
        <v>7</v>
      </c>
      <c r="E729" s="20" t="s">
        <v>2415</v>
      </c>
      <c r="F729" s="20" t="s">
        <v>344</v>
      </c>
      <c r="G729" s="20" t="s">
        <v>316</v>
      </c>
      <c r="H729" s="20" t="s">
        <v>2416</v>
      </c>
      <c r="I729" s="26">
        <v>11996.25</v>
      </c>
      <c r="J729" s="26">
        <v>12955.95</v>
      </c>
      <c r="K729" s="28">
        <v>13733.31</v>
      </c>
      <c r="L729" s="28">
        <v>13733.31</v>
      </c>
      <c r="M729" s="20" t="s">
        <v>2417</v>
      </c>
      <c r="N729" s="20" t="s">
        <v>230</v>
      </c>
      <c r="O729" s="21" t="s">
        <v>231</v>
      </c>
    </row>
    <row r="730" spans="1:15" s="9" customFormat="1" ht="56.25" hidden="1">
      <c r="A730" s="19" t="s">
        <v>3268</v>
      </c>
      <c r="B730" s="20" t="s">
        <v>2732</v>
      </c>
      <c r="C730" s="20" t="s">
        <v>2733</v>
      </c>
      <c r="D730" s="20" t="s">
        <v>2734</v>
      </c>
      <c r="E730" s="20" t="s">
        <v>2735</v>
      </c>
      <c r="F730" s="20" t="s">
        <v>2633</v>
      </c>
      <c r="G730" s="20" t="s">
        <v>227</v>
      </c>
      <c r="H730" s="20" t="s">
        <v>2736</v>
      </c>
      <c r="I730" s="26">
        <v>1400156.73</v>
      </c>
      <c r="J730" s="26">
        <v>1512169.27</v>
      </c>
      <c r="K730" s="28">
        <v>1514329.27</v>
      </c>
      <c r="L730" s="28">
        <v>1514329.27</v>
      </c>
      <c r="M730" s="20" t="s">
        <v>2737</v>
      </c>
      <c r="N730" s="20" t="s">
        <v>230</v>
      </c>
      <c r="O730" s="21" t="s">
        <v>231</v>
      </c>
    </row>
    <row r="731" spans="1:15" s="9" customFormat="1" ht="45" hidden="1">
      <c r="A731" s="19" t="s">
        <v>3269</v>
      </c>
      <c r="B731" s="20" t="s">
        <v>2738</v>
      </c>
      <c r="C731" s="20" t="s">
        <v>2739</v>
      </c>
      <c r="D731" s="20" t="s">
        <v>2740</v>
      </c>
      <c r="E731" s="20" t="s">
        <v>2741</v>
      </c>
      <c r="F731" s="20" t="s">
        <v>2633</v>
      </c>
      <c r="G731" s="20" t="s">
        <v>227</v>
      </c>
      <c r="H731" s="20" t="s">
        <v>2742</v>
      </c>
      <c r="I731" s="26">
        <v>20117.98</v>
      </c>
      <c r="J731" s="26">
        <v>21727.42</v>
      </c>
      <c r="K731" s="28">
        <v>23031.06</v>
      </c>
      <c r="L731" s="28">
        <v>23031.06</v>
      </c>
      <c r="M731" s="20" t="s">
        <v>2743</v>
      </c>
      <c r="N731" s="20" t="s">
        <v>230</v>
      </c>
      <c r="O731" s="21" t="s">
        <v>231</v>
      </c>
    </row>
    <row r="732" spans="1:15" s="9" customFormat="1" ht="45" hidden="1">
      <c r="A732" s="19" t="s">
        <v>3270</v>
      </c>
      <c r="B732" s="20" t="s">
        <v>2738</v>
      </c>
      <c r="C732" s="20" t="s">
        <v>2744</v>
      </c>
      <c r="D732" s="20" t="s">
        <v>2745</v>
      </c>
      <c r="E732" s="20" t="s">
        <v>2746</v>
      </c>
      <c r="F732" s="20" t="s">
        <v>2633</v>
      </c>
      <c r="G732" s="20" t="s">
        <v>227</v>
      </c>
      <c r="H732" s="20" t="s">
        <v>2742</v>
      </c>
      <c r="I732" s="26">
        <v>20117.98</v>
      </c>
      <c r="J732" s="26">
        <v>21727.42</v>
      </c>
      <c r="K732" s="28">
        <v>23031.06</v>
      </c>
      <c r="L732" s="28">
        <v>23031.06</v>
      </c>
      <c r="M732" s="20" t="s">
        <v>2743</v>
      </c>
      <c r="N732" s="20" t="s">
        <v>230</v>
      </c>
      <c r="O732" s="21" t="s">
        <v>231</v>
      </c>
    </row>
    <row r="733" spans="1:15" s="9" customFormat="1" ht="45" hidden="1">
      <c r="A733" s="19" t="s">
        <v>3271</v>
      </c>
      <c r="B733" s="20" t="s">
        <v>2738</v>
      </c>
      <c r="C733" s="20" t="s">
        <v>2747</v>
      </c>
      <c r="D733" s="20" t="s">
        <v>2748</v>
      </c>
      <c r="E733" s="20" t="s">
        <v>2749</v>
      </c>
      <c r="F733" s="20" t="s">
        <v>2633</v>
      </c>
      <c r="G733" s="20" t="s">
        <v>227</v>
      </c>
      <c r="H733" s="20" t="s">
        <v>2742</v>
      </c>
      <c r="I733" s="26">
        <v>20117.98</v>
      </c>
      <c r="J733" s="26">
        <v>21727.42</v>
      </c>
      <c r="K733" s="28">
        <v>23031.06</v>
      </c>
      <c r="L733" s="28">
        <v>23031.06</v>
      </c>
      <c r="M733" s="20" t="s">
        <v>2743</v>
      </c>
      <c r="N733" s="20" t="s">
        <v>230</v>
      </c>
      <c r="O733" s="21" t="s">
        <v>231</v>
      </c>
    </row>
    <row r="734" spans="1:15" s="9" customFormat="1" ht="22.5" hidden="1">
      <c r="A734" s="19" t="s">
        <v>3272</v>
      </c>
      <c r="B734" s="20" t="s">
        <v>2861</v>
      </c>
      <c r="C734" s="20" t="s">
        <v>2862</v>
      </c>
      <c r="D734" s="20" t="s">
        <v>2863</v>
      </c>
      <c r="E734" s="20" t="s">
        <v>2864</v>
      </c>
      <c r="F734" s="20" t="s">
        <v>2754</v>
      </c>
      <c r="G734" s="20" t="s">
        <v>227</v>
      </c>
      <c r="H734" s="20" t="s">
        <v>2865</v>
      </c>
      <c r="I734" s="26">
        <v>281697.90000000002</v>
      </c>
      <c r="J734" s="26">
        <v>304233.73</v>
      </c>
      <c r="K734" s="28">
        <v>306393.73</v>
      </c>
      <c r="L734" s="28">
        <v>306393.73</v>
      </c>
      <c r="M734" s="20" t="s">
        <v>2753</v>
      </c>
      <c r="N734" s="20" t="s">
        <v>230</v>
      </c>
      <c r="O734" s="21" t="s">
        <v>231</v>
      </c>
    </row>
    <row r="735" spans="1:15" s="9" customFormat="1" ht="45" hidden="1">
      <c r="A735" s="19" t="s">
        <v>3273</v>
      </c>
      <c r="B735" s="22" t="s">
        <v>119</v>
      </c>
      <c r="C735" s="22" t="s">
        <v>120</v>
      </c>
      <c r="D735" s="22" t="s">
        <v>56</v>
      </c>
      <c r="E735" s="22" t="s">
        <v>121</v>
      </c>
      <c r="F735" s="22" t="s">
        <v>3044</v>
      </c>
      <c r="G735" s="22" t="s">
        <v>227</v>
      </c>
      <c r="H735" s="22" t="s">
        <v>2418</v>
      </c>
      <c r="I735" s="27">
        <v>21455</v>
      </c>
      <c r="J735" s="27">
        <v>23171.4</v>
      </c>
      <c r="K735" s="29">
        <v>24561.68</v>
      </c>
      <c r="L735" s="29">
        <v>24561.68</v>
      </c>
      <c r="M735" s="22" t="s">
        <v>2750</v>
      </c>
      <c r="N735" s="22" t="s">
        <v>230</v>
      </c>
      <c r="O735" s="21" t="s">
        <v>231</v>
      </c>
    </row>
  </sheetData>
  <mergeCells count="1">
    <mergeCell ref="A2:O2"/>
  </mergeCells>
  <phoneticPr fontId="18" type="noConversion"/>
  <pageMargins left="0.25" right="0.25" top="0.75" bottom="0.75" header="0.3" footer="0.3"/>
  <pageSetup paperSize="9" scale="57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8">
    <tabColor rgb="FF00B0F0"/>
    <pageSetUpPr fitToPage="1"/>
  </sheetPr>
  <dimension ref="A1:H21"/>
  <sheetViews>
    <sheetView workbookViewId="0">
      <selection activeCell="F4" sqref="F4"/>
    </sheetView>
  </sheetViews>
  <sheetFormatPr defaultRowHeight="12.75"/>
  <cols>
    <col min="1" max="1" width="12" style="1" customWidth="1"/>
    <col min="2" max="2" width="17.5703125" customWidth="1"/>
    <col min="3" max="3" width="18.7109375" customWidth="1"/>
    <col min="4" max="4" width="17.140625" style="3" customWidth="1"/>
    <col min="5" max="5" width="17.85546875" style="3" customWidth="1"/>
    <col min="6" max="6" width="18" customWidth="1"/>
    <col min="7" max="7" width="18.140625" style="3" customWidth="1"/>
    <col min="8" max="8" width="16.140625" style="2" customWidth="1"/>
  </cols>
  <sheetData>
    <row r="1" spans="1:8" ht="51">
      <c r="A1" s="70" t="s">
        <v>60</v>
      </c>
      <c r="B1" s="70" t="s">
        <v>3045</v>
      </c>
      <c r="C1" s="70" t="s">
        <v>3047</v>
      </c>
      <c r="D1" s="70" t="s">
        <v>3046</v>
      </c>
      <c r="E1" s="70" t="s">
        <v>3048</v>
      </c>
      <c r="F1" s="70" t="s">
        <v>3049</v>
      </c>
      <c r="G1" s="70" t="s">
        <v>3051</v>
      </c>
      <c r="H1" s="70" t="s">
        <v>3052</v>
      </c>
    </row>
    <row r="2" spans="1:8" ht="14.25">
      <c r="A2" s="71" t="s">
        <v>58</v>
      </c>
      <c r="B2" s="72">
        <f>VLOOKUP(Tabela13[[#This Row],[Nr zadania]],Formularz!$B:$T,12,0)</f>
        <v>0</v>
      </c>
      <c r="C2" s="72">
        <f>VLOOKUP(Tabela13[[#This Row],[Nr zadania]],Formularz!$B:$T,13,0)</f>
        <v>0</v>
      </c>
      <c r="D2" s="72">
        <f>VLOOKUP(Tabela13[[#This Row],[Nr zadania]],Formularz!$B:$T,17,0)</f>
        <v>0</v>
      </c>
      <c r="E2" s="72">
        <f>VLOOKUP(Tabela13[[#This Row],[Nr zadania]],Formularz!$B:$T,18,0)</f>
        <v>0</v>
      </c>
      <c r="F2" s="73">
        <f>Tabela13[[#This Row],[Wartość zamówienia podstawowego netto]]/4.6371</f>
        <v>0</v>
      </c>
      <c r="G2" s="72">
        <f>Tabela13[[#This Row],[Wartość na realizację brutto]]/1.08</f>
        <v>0</v>
      </c>
      <c r="H2" s="72">
        <f>VLOOKUP(Tabela13[[#This Row],[Nr zadania]],Formularz!$B:$T,19,0)</f>
        <v>0</v>
      </c>
    </row>
    <row r="3" spans="1:8" ht="14.25">
      <c r="A3" s="71" t="s">
        <v>59</v>
      </c>
      <c r="B3" s="71">
        <f>VLOOKUP(Tabela13[[#This Row],[Nr zadania]],Formularz!$B:$T,12,0)</f>
        <v>0</v>
      </c>
      <c r="C3" s="71">
        <f>VLOOKUP(Tabela13[[#This Row],[Nr zadania]],Formularz!$B:$T,13,0)</f>
        <v>0</v>
      </c>
      <c r="D3" s="72">
        <f>VLOOKUP(Tabela13[[#This Row],[Nr zadania]],Formularz!$B:$T,17,0)</f>
        <v>0</v>
      </c>
      <c r="E3" s="74">
        <f>VLOOKUP(Tabela13[[#This Row],[Nr zadania]],Formularz!$B:$T,18,0)</f>
        <v>0</v>
      </c>
      <c r="F3" s="73">
        <f>Tabela13[[#This Row],[Wartość zamówienia podstawowego netto]]/4.6371</f>
        <v>0</v>
      </c>
      <c r="G3" s="72">
        <f>Tabela13[[#This Row],[Wartość na realizację brutto]]/1.08</f>
        <v>0</v>
      </c>
      <c r="H3" s="72">
        <f>VLOOKUP(Tabela13[[#This Row],[Nr zadania]],Formularz!$B:$T,19,0)</f>
        <v>0</v>
      </c>
    </row>
    <row r="4" spans="1:8" ht="14.25">
      <c r="A4" s="75" t="s">
        <v>3050</v>
      </c>
      <c r="B4" s="75">
        <f>SUBTOTAL(109,[Wartość zamówienia podstawowego netto])</f>
        <v>0</v>
      </c>
      <c r="C4" s="75">
        <f>SUBTOTAL(109,[Wartość zamówienia podstawowego brutto])</f>
        <v>0</v>
      </c>
      <c r="D4" s="75">
        <f>SUBTOTAL(109,[Opcja netto])</f>
        <v>0</v>
      </c>
      <c r="E4" s="75">
        <f>SUBTOTAL(109,[Opcja brutto])</f>
        <v>0</v>
      </c>
      <c r="F4" s="76">
        <f>SUBTOTAL(109,[Euro netto (4,6371 zł)])</f>
        <v>0</v>
      </c>
      <c r="G4" s="75">
        <f>SUM([Wartość na realizację netto])</f>
        <v>0</v>
      </c>
      <c r="H4" s="75">
        <f>SUM([Wartość na realizację brutto])</f>
        <v>0</v>
      </c>
    </row>
    <row r="5" spans="1:8">
      <c r="H5"/>
    </row>
    <row r="6" spans="1:8">
      <c r="H6"/>
    </row>
    <row r="7" spans="1:8">
      <c r="H7"/>
    </row>
    <row r="8" spans="1:8">
      <c r="H8"/>
    </row>
    <row r="9" spans="1:8">
      <c r="H9"/>
    </row>
    <row r="10" spans="1:8">
      <c r="H10"/>
    </row>
    <row r="11" spans="1:8">
      <c r="H11"/>
    </row>
    <row r="12" spans="1:8">
      <c r="H12"/>
    </row>
    <row r="13" spans="1:8">
      <c r="H13"/>
    </row>
    <row r="14" spans="1:8">
      <c r="H14"/>
    </row>
    <row r="15" spans="1:8">
      <c r="H15"/>
    </row>
    <row r="16" spans="1:8">
      <c r="H16"/>
    </row>
    <row r="17" spans="8:8">
      <c r="H17"/>
    </row>
    <row r="18" spans="8:8">
      <c r="H18"/>
    </row>
    <row r="19" spans="8:8">
      <c r="H19"/>
    </row>
    <row r="20" spans="8:8">
      <c r="H20"/>
    </row>
    <row r="21" spans="8:8">
      <c r="H21"/>
    </row>
  </sheetData>
  <phoneticPr fontId="18" type="noConversion"/>
  <pageMargins left="0.7" right="0.7" top="0.75" bottom="0.75" header="0.3" footer="0.3"/>
  <pageSetup paperSize="9" fitToHeight="0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2ACC3E-D0B3-45C1-A0E4-8F94713271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Formularz</vt:lpstr>
      <vt:lpstr>B</vt:lpstr>
      <vt:lpstr>Szacunek</vt:lpstr>
      <vt:lpstr>B!Obszar_wydruku</vt:lpstr>
      <vt:lpstr>Formularz!Obszar_wydruku</vt:lpstr>
      <vt:lpstr>Szacunek!Obszar_wydruku</vt:lpstr>
    </vt:vector>
  </TitlesOfParts>
  <Company>10 Wojskowy Szpital Kliniczny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2025-10-02T11:33:47Z</cp:lastPrinted>
  <dcterms:created xsi:type="dcterms:W3CDTF">2020-08-21T12:40:28Z</dcterms:created>
  <dcterms:modified xsi:type="dcterms:W3CDTF">2025-12-16T12:25:46Z</dcterms:modified>
</cp:coreProperties>
</file>