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Zamówienia Publiczne BCh\Przetargi 2026\2-2026 Dezynfekcja\"/>
    </mc:Choice>
  </mc:AlternateContent>
  <xr:revisionPtr revIDLastSave="0" documentId="13_ncr:1_{21EB536F-4C01-4054-9413-51FCC948EC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_xlnm._FilterDatabase" localSheetId="0" hidden="1">Zadania!$C$1:$C$35</definedName>
    <definedName name="inflacja">Zadania!#REF!</definedName>
    <definedName name="_xlnm.Print_Area" localSheetId="0">Zadania!$A$1:$R$111</definedName>
    <definedName name="_xlnm.Print_Titles" localSheetId="0">Zadania!$14:$15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6" i="1" l="1"/>
  <c r="Q76" i="1" s="1"/>
  <c r="N76" i="1"/>
  <c r="O76" i="1" s="1"/>
  <c r="M76" i="1"/>
  <c r="M108" i="1"/>
  <c r="P23" i="1"/>
  <c r="P24" i="1"/>
  <c r="R76" i="1" l="1"/>
  <c r="B109" i="1"/>
  <c r="A107" i="1" s="1"/>
  <c r="P108" i="1"/>
  <c r="Q108" i="1" s="1"/>
  <c r="N108" i="1"/>
  <c r="O108" i="1" s="1"/>
  <c r="O109" i="1" s="1"/>
  <c r="B105" i="1"/>
  <c r="A103" i="1" s="1"/>
  <c r="P104" i="1"/>
  <c r="Q104" i="1" s="1"/>
  <c r="N104" i="1"/>
  <c r="N105" i="1" s="1"/>
  <c r="M104" i="1"/>
  <c r="Q109" i="1" l="1"/>
  <c r="R108" i="1"/>
  <c r="R109" i="1" s="1"/>
  <c r="N109" i="1"/>
  <c r="O104" i="1"/>
  <c r="O105" i="1" s="1"/>
  <c r="R104" i="1"/>
  <c r="R105" i="1" s="1"/>
  <c r="Q105" i="1"/>
  <c r="B80" i="1"/>
  <c r="A78" i="1" s="1"/>
  <c r="B77" i="1"/>
  <c r="B72" i="1"/>
  <c r="B65" i="1"/>
  <c r="B56" i="1"/>
  <c r="B50" i="1"/>
  <c r="B45" i="1"/>
  <c r="B39" i="1"/>
  <c r="B33" i="1"/>
  <c r="B19" i="1"/>
  <c r="M63" i="1" l="1"/>
  <c r="N63" i="1"/>
  <c r="O63" i="1" s="1"/>
  <c r="P63" i="1"/>
  <c r="Q63" i="1" s="1"/>
  <c r="R63" i="1" s="1"/>
  <c r="P64" i="1"/>
  <c r="Q64" i="1" s="1"/>
  <c r="R64" i="1" s="1"/>
  <c r="N64" i="1"/>
  <c r="O64" i="1" s="1"/>
  <c r="M64" i="1"/>
  <c r="M100" i="1"/>
  <c r="N100" i="1"/>
  <c r="P100" i="1"/>
  <c r="Q100" i="1" s="1"/>
  <c r="R100" i="1" s="1"/>
  <c r="O100" i="1" l="1"/>
  <c r="B101" i="1" l="1"/>
  <c r="A98" i="1" s="1"/>
  <c r="P99" i="1"/>
  <c r="Q99" i="1" s="1"/>
  <c r="Q101" i="1" s="1"/>
  <c r="N99" i="1"/>
  <c r="N101" i="1" s="1"/>
  <c r="M99" i="1"/>
  <c r="A67" i="1"/>
  <c r="M69" i="1"/>
  <c r="N69" i="1"/>
  <c r="P69" i="1"/>
  <c r="Q69" i="1" s="1"/>
  <c r="R69" i="1" s="1"/>
  <c r="M70" i="1"/>
  <c r="N70" i="1"/>
  <c r="O70" i="1" s="1"/>
  <c r="P70" i="1"/>
  <c r="Q70" i="1" s="1"/>
  <c r="M71" i="1"/>
  <c r="N71" i="1"/>
  <c r="O71" i="1" s="1"/>
  <c r="P71" i="1"/>
  <c r="Q71" i="1" s="1"/>
  <c r="R71" i="1" s="1"/>
  <c r="O99" i="1" l="1"/>
  <c r="R70" i="1"/>
  <c r="R99" i="1"/>
  <c r="R101" i="1" s="1"/>
  <c r="O69" i="1"/>
  <c r="B96" i="1"/>
  <c r="A94" i="1" s="1"/>
  <c r="P95" i="1"/>
  <c r="Q95" i="1" s="1"/>
  <c r="N95" i="1"/>
  <c r="N96" i="1" s="1"/>
  <c r="M95" i="1"/>
  <c r="B92" i="1"/>
  <c r="A90" i="1" s="1"/>
  <c r="P91" i="1"/>
  <c r="Q91" i="1" s="1"/>
  <c r="N91" i="1"/>
  <c r="O91" i="1" s="1"/>
  <c r="M91" i="1"/>
  <c r="B87" i="1"/>
  <c r="A82" i="1" s="1"/>
  <c r="P86" i="1"/>
  <c r="Q86" i="1" s="1"/>
  <c r="R86" i="1" s="1"/>
  <c r="N86" i="1"/>
  <c r="O86" i="1" s="1"/>
  <c r="M86" i="1"/>
  <c r="P85" i="1"/>
  <c r="Q85" i="1" s="1"/>
  <c r="N85" i="1"/>
  <c r="O85" i="1" s="1"/>
  <c r="M85" i="1"/>
  <c r="P84" i="1"/>
  <c r="Q84" i="1" s="1"/>
  <c r="R84" i="1" s="1"/>
  <c r="N84" i="1"/>
  <c r="O84" i="1" s="1"/>
  <c r="M84" i="1"/>
  <c r="P83" i="1"/>
  <c r="Q83" i="1" s="1"/>
  <c r="N83" i="1"/>
  <c r="M83" i="1"/>
  <c r="O101" i="1" l="1"/>
  <c r="N87" i="1"/>
  <c r="Q87" i="1"/>
  <c r="O95" i="1"/>
  <c r="O96" i="1" s="1"/>
  <c r="R95" i="1"/>
  <c r="R96" i="1" s="1"/>
  <c r="Q96" i="1"/>
  <c r="O83" i="1"/>
  <c r="N92" i="1"/>
  <c r="O92" i="1"/>
  <c r="R91" i="1"/>
  <c r="Q92" i="1"/>
  <c r="R85" i="1"/>
  <c r="R83" i="1"/>
  <c r="P79" i="1"/>
  <c r="Q79" i="1" s="1"/>
  <c r="N79" i="1"/>
  <c r="M79" i="1"/>
  <c r="A74" i="1"/>
  <c r="P75" i="1"/>
  <c r="Q75" i="1" s="1"/>
  <c r="N75" i="1"/>
  <c r="O75" i="1" s="1"/>
  <c r="M75" i="1"/>
  <c r="O87" i="1" l="1"/>
  <c r="R87" i="1"/>
  <c r="R92" i="1"/>
  <c r="N80" i="1"/>
  <c r="O79" i="1"/>
  <c r="O80" i="1" s="1"/>
  <c r="N77" i="1"/>
  <c r="O77" i="1"/>
  <c r="R79" i="1"/>
  <c r="Q80" i="1"/>
  <c r="R75" i="1"/>
  <c r="Q77" i="1"/>
  <c r="R80" i="1" l="1"/>
  <c r="R77" i="1"/>
  <c r="P68" i="1" l="1"/>
  <c r="Q68" i="1" s="1"/>
  <c r="Q72" i="1" s="1"/>
  <c r="N68" i="1"/>
  <c r="M68" i="1"/>
  <c r="A59" i="1"/>
  <c r="P62" i="1"/>
  <c r="Q62" i="1" s="1"/>
  <c r="N62" i="1"/>
  <c r="O62" i="1" s="1"/>
  <c r="M62" i="1"/>
  <c r="P61" i="1"/>
  <c r="Q61" i="1" s="1"/>
  <c r="N61" i="1"/>
  <c r="O61" i="1" s="1"/>
  <c r="M61" i="1"/>
  <c r="P60" i="1"/>
  <c r="Q60" i="1" s="1"/>
  <c r="N60" i="1"/>
  <c r="M60" i="1"/>
  <c r="A52" i="1"/>
  <c r="P55" i="1"/>
  <c r="Q55" i="1" s="1"/>
  <c r="N55" i="1"/>
  <c r="O55" i="1" s="1"/>
  <c r="M55" i="1"/>
  <c r="P54" i="1"/>
  <c r="Q54" i="1" s="1"/>
  <c r="N54" i="1"/>
  <c r="O54" i="1" s="1"/>
  <c r="M54" i="1"/>
  <c r="P53" i="1"/>
  <c r="Q53" i="1" s="1"/>
  <c r="N53" i="1"/>
  <c r="M53" i="1"/>
  <c r="A48" i="1"/>
  <c r="P49" i="1"/>
  <c r="Q49" i="1" s="1"/>
  <c r="N49" i="1"/>
  <c r="N50" i="1" s="1"/>
  <c r="M49" i="1"/>
  <c r="A42" i="1"/>
  <c r="P44" i="1"/>
  <c r="Q44" i="1" s="1"/>
  <c r="R44" i="1" s="1"/>
  <c r="N44" i="1"/>
  <c r="O44" i="1" s="1"/>
  <c r="M44" i="1"/>
  <c r="P43" i="1"/>
  <c r="Q43" i="1" s="1"/>
  <c r="N43" i="1"/>
  <c r="M43" i="1"/>
  <c r="A36" i="1"/>
  <c r="P38" i="1"/>
  <c r="Q38" i="1" s="1"/>
  <c r="N38" i="1"/>
  <c r="O38" i="1" s="1"/>
  <c r="M38" i="1"/>
  <c r="P37" i="1"/>
  <c r="Q37" i="1" s="1"/>
  <c r="N37" i="1"/>
  <c r="M37" i="1"/>
  <c r="Q45" i="1" l="1"/>
  <c r="Q39" i="1"/>
  <c r="Q65" i="1"/>
  <c r="O53" i="1"/>
  <c r="O56" i="1" s="1"/>
  <c r="N56" i="1"/>
  <c r="N39" i="1"/>
  <c r="Q56" i="1"/>
  <c r="N65" i="1"/>
  <c r="O68" i="1"/>
  <c r="O72" i="1" s="1"/>
  <c r="N72" i="1"/>
  <c r="O43" i="1"/>
  <c r="O45" i="1" s="1"/>
  <c r="N45" i="1"/>
  <c r="R37" i="1"/>
  <c r="R43" i="1"/>
  <c r="O60" i="1"/>
  <c r="O65" i="1" s="1"/>
  <c r="R38" i="1"/>
  <c r="O49" i="1"/>
  <c r="O50" i="1" s="1"/>
  <c r="R68" i="1"/>
  <c r="R62" i="1"/>
  <c r="R60" i="1"/>
  <c r="R61" i="1"/>
  <c r="R54" i="1"/>
  <c r="R55" i="1"/>
  <c r="R53" i="1"/>
  <c r="R49" i="1"/>
  <c r="Q50" i="1"/>
  <c r="O37" i="1"/>
  <c r="R56" i="1" l="1"/>
  <c r="O39" i="1"/>
  <c r="R72" i="1"/>
  <c r="R65" i="1"/>
  <c r="R45" i="1"/>
  <c r="R39" i="1"/>
  <c r="R50" i="1"/>
  <c r="M32" i="1" l="1"/>
  <c r="N32" i="1"/>
  <c r="N33" i="1" s="1"/>
  <c r="P32" i="1"/>
  <c r="A31" i="1"/>
  <c r="Q32" i="1" l="1"/>
  <c r="O32" i="1"/>
  <c r="O33" i="1" s="1"/>
  <c r="R32" i="1" l="1"/>
  <c r="R33" i="1" s="1"/>
  <c r="Q33" i="1"/>
  <c r="P22" i="1" l="1"/>
  <c r="P18" i="1"/>
  <c r="M23" i="1" l="1"/>
  <c r="N23" i="1"/>
  <c r="O23" i="1" s="1"/>
  <c r="Q23" i="1"/>
  <c r="R23" i="1" s="1"/>
  <c r="M24" i="1"/>
  <c r="N24" i="1"/>
  <c r="O24" i="1" s="1"/>
  <c r="Q24" i="1"/>
  <c r="R24" i="1" s="1"/>
  <c r="M22" i="1"/>
  <c r="Q22" i="1" l="1"/>
  <c r="Q25" i="1" s="1"/>
  <c r="Q18" i="1"/>
  <c r="Q19" i="1" s="1"/>
  <c r="R18" i="1" l="1"/>
  <c r="R19" i="1" s="1"/>
  <c r="R22" i="1"/>
  <c r="R25" i="1" s="1"/>
  <c r="B25" i="1" l="1"/>
  <c r="B26" i="1" l="1"/>
  <c r="M18" i="1"/>
  <c r="N22" i="1"/>
  <c r="N25" i="1" s="1"/>
  <c r="N18" i="1"/>
  <c r="N19" i="1" s="1"/>
  <c r="O22" i="1" l="1"/>
  <c r="O25" i="1" s="1"/>
  <c r="O18" i="1"/>
  <c r="O19" i="1" s="1"/>
  <c r="A17" i="1" l="1"/>
  <c r="A21" i="1"/>
</calcChain>
</file>

<file path=xl/sharedStrings.xml><?xml version="1.0" encoding="utf-8"?>
<sst xmlns="http://schemas.openxmlformats.org/spreadsheetml/2006/main" count="262" uniqueCount="187">
  <si>
    <t>L.p.</t>
  </si>
  <si>
    <t>Cena netto</t>
  </si>
  <si>
    <t xml:space="preserve"> % VAT</t>
  </si>
  <si>
    <t>Cena brutto</t>
  </si>
  <si>
    <t>Wartość netto</t>
  </si>
  <si>
    <t>Wartość brutto</t>
  </si>
  <si>
    <t>Uwagi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</si>
  <si>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</si>
  <si>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</si>
  <si>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</si>
  <si>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</si>
  <si>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</si>
  <si>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</si>
  <si>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</si>
  <si>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</si>
  <si>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</si>
  <si>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</si>
  <si>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</si>
  <si>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</si>
  <si>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</si>
  <si>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</si>
  <si>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</si>
  <si>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Związki aktywne</t>
  </si>
  <si>
    <t>Rodzaj i wielkość opakowania</t>
  </si>
  <si>
    <t>Uwagi:</t>
  </si>
  <si>
    <t>Nazwa handlowa, nr katalogowy, EAN</t>
  </si>
  <si>
    <t xml:space="preserve">Ilość roztworu roboczego / m2 </t>
  </si>
  <si>
    <t>14.</t>
  </si>
  <si>
    <t>15.</t>
  </si>
  <si>
    <t>16.</t>
  </si>
  <si>
    <t>rejestracja produkt biobójczy lub wyrób medyczny.</t>
  </si>
  <si>
    <t>Środki do mycia i dezynfekcji instrumentów i wyposażenia w tym sprzętu endoskopowego (EUS,kolonoskopy,gastroskopy,duodenoskopy).</t>
  </si>
  <si>
    <t>1) O ile nie podano inaczej czasy kontaktu dla poszczególnych norm określone są dla warunków czystych.</t>
  </si>
  <si>
    <t>17.</t>
  </si>
  <si>
    <t>Wartość netto opcji</t>
  </si>
  <si>
    <t>Wartość brutto opcji</t>
  </si>
  <si>
    <t>Stężenie roztworu roboczego (jeśli dotyczy)</t>
  </si>
  <si>
    <t>Ważne: Zamawiający wymaga aby badania były przeprowadzone dla wszystkich drobnoustrojów referencyjnych wskazanych w danej normie chyba, że Zamawiający określił inaczej w opisie przedmiotu zamówienia.</t>
  </si>
  <si>
    <t>Ilość  opakowań na 24 m. (zam. podstawowe).</t>
  </si>
  <si>
    <t>gotowe do użycia</t>
  </si>
  <si>
    <t>Środek do mycia i dezynfekcji różnych powierzchni oraz wyrobów medycznych bez spłukiwania</t>
  </si>
  <si>
    <t>4) W przypadku, gdy w opisie przedmiotu zamówienia określono normy, dopuszcza się zastosowanie rozwiązań równoważnych, spełniających wymagania i parametry wskazane w tych normach. Wykonawca zobowiązany jest do przedstawienia dokumentów potwierdzających równoważność proponowanego rozwiązania.</t>
  </si>
  <si>
    <t xml:space="preserve">2) Oznaczenia skrótów literowych w opisie przedmiotu zamówienia: B- działanie bakteriobójcze, F- działanie grzybobójcze, V - działanie wirusobójcze, Tbc - działanie prątkobójcze, S- działanie sporobójcze, Y- drożdżakobójcze, QAV - czwartorzędowe związki amoniowe, TAED - Tetraacetyloetylenodiamina </t>
  </si>
  <si>
    <t xml:space="preserve"> do 6l</t>
  </si>
  <si>
    <t>Uwagi i legenda dla wszystkich zadań</t>
  </si>
  <si>
    <t>substancje powierzchniowoczynne, kompleks enzymatyczny 
bez aldehydów</t>
  </si>
  <si>
    <t>a) numer normy realizowanej przez zaoferowany produkt,</t>
  </si>
  <si>
    <t>c) wykaz drobnoustrojów referencyjnych, na których testowano realizację poszczególnych norm dla zaoferowanego produktu</t>
  </si>
  <si>
    <t>d) czas kontaktu zaoferowanego produktu w celu osiągnięcia działania bójczego dla danej normy,</t>
  </si>
  <si>
    <t>e) warunki "czyste" lub "brudne" w jakich testowano realizację danej normy przez zaoferowany produkt.</t>
  </si>
  <si>
    <t>b) stężenie  roztworu roboczego zaoferowanego produktu, dla którego przeprowadzano badanie zgodności z normami ( o ile dotyczy)</t>
  </si>
  <si>
    <t>Wielkość oferowanego op. w litrach / szt / m2</t>
  </si>
  <si>
    <t>do 5 l</t>
  </si>
  <si>
    <t>pojemnik do 5 litra</t>
  </si>
  <si>
    <t>Środki do urządzeń centralnej sterylizatorni (WD290IQ,WD750, myjnia ultradźwiękowa Medisafe).</t>
  </si>
  <si>
    <t>1) Wykonawca zobowiązuje się do przeprowadzenia kalibracji posiadanych przez Zamawiającego urządzeń (WD290IQ,WD750, myjnia ultradźwiękowa Medisafe).</t>
  </si>
  <si>
    <t>Ilość op. (prawo opcji) +50% + 1 rok</t>
  </si>
  <si>
    <t>3) Zamówienie przewiduje zastosowanie "prawa opcji" zgodnie z art.441 ustawy Pzp. zwiększające całkowitą ilość opakowań o 50% względem zamówienia podstawowego i umożliwiającą wydłużenie czasu umowy o 12 miesięcy względem zamówienia podstawowego (24 m.). Łączna długość umowy przy zastosowaniu "prawa opcji" 30 miesięcy.</t>
  </si>
  <si>
    <t>Preparat do dezynfekcji błon śluzowych jamy ustnej.</t>
  </si>
  <si>
    <t>Na bazie diglukonianiu chlorheksydyny 0,2%</t>
  </si>
  <si>
    <t>Różne smaki. Rejestracja produkt leczniczy / kosmetyk</t>
  </si>
  <si>
    <t>Środki do odkażania błon śluzowych jamy ustnej.</t>
  </si>
  <si>
    <t xml:space="preserve">Preparat do mycia i dezynfekcji precyzyjnych narzędzi obrotowych o spektrum działania wobec:
B, Y, F, V - do 5 minut, Tbc - do 15 minut. </t>
  </si>
  <si>
    <t>bez aldehydów,
bez chloru i jego pochodnych,
bez fenoli
środki powierzchniowo czynne, składniki chroniące przed korozją</t>
  </si>
  <si>
    <t>butelka do 2l</t>
  </si>
  <si>
    <t>Mycie i dezynfekcja systemów ssących, umywalek w unitach stomatologicznych i separatorów amalgamatu o spektrum działania wobec: 
B, Y, V (min. wirusy osłonkowe), Tbc  - do 60 minut</t>
  </si>
  <si>
    <t>nie zawiera aldehydów,
bez chloru i jego pochodnych,
bez fenoli
związki powierzchniowo czynne, inhibitory korozji, na bazie QAV, bez alkoholi</t>
  </si>
  <si>
    <t>Preparat myjący + odkamieniacz + środek zwilżający (3w1).</t>
  </si>
  <si>
    <t xml:space="preserve">Preparat myjący + odkamieniacz + środek zwilżający (3w1), działający B, Y, S 
</t>
  </si>
  <si>
    <t>do 1,5 l</t>
  </si>
  <si>
    <t>Preparaty do myjek-dezynfektorów Clinox 3A Total oraz Miele PWD 8545 (Chirurgia - Clinox 3A. Pulmonologia - Miele)</t>
  </si>
  <si>
    <t>Detergent oparty na środkach powierzchniowo czynnych, który zapewnia optymalną skuteczność czyszczenia w niższych temperaturach.</t>
  </si>
  <si>
    <t>Niejonizujące środki powierzchniowo czynne, glikole, solubilizatory (środki upłynniające), przyspieszacz czyszczenia.</t>
  </si>
  <si>
    <t>Skutecznie usuwa cząstki organiczne oraz resztki białka za pomocą specjalnego przyspieszacza czyszczenia,
rejestracja produkt biobójczy lub wyrób medyczny.</t>
  </si>
  <si>
    <t>Środek dezynfekujący oparty na kwasie nadoctowym (PAA), zapewniający szeroki zakres skuteczności.</t>
  </si>
  <si>
    <t xml:space="preserve">Składnik aktywny: Kwas nadoctowy
Inne składniki: Nadtlenek wodoru, kwas
octowy, stabilizator. </t>
  </si>
  <si>
    <t>Środek w połączeniu z preparatem w pozycji 2 pozwala na działanie w zakresie neutralnych wartości pH i w ten sposób aktywnie chroni czułe
materiały endoskopu. Dodatek do preparatu w pozycji 2.</t>
  </si>
  <si>
    <t xml:space="preserve">Fosforany, wodorotlenek sodu. </t>
  </si>
  <si>
    <t>Preparaty do myjek-dezynfektorów ETD firmy Olympus</t>
  </si>
  <si>
    <t>kombinacja
poliheksanidu 0,1% oraz betainy 0,1%</t>
  </si>
  <si>
    <t>bezbarwny, gotowy do użycia.
skuteczny przez 8 tygodni od otwarcia opakowania,
rejestracja: produkt leczniczy lub wyrób medyczny.</t>
  </si>
  <si>
    <t>roztwór do 350 ml</t>
  </si>
  <si>
    <t>roztwór do 1 l</t>
  </si>
  <si>
    <t>żel do 250 ml</t>
  </si>
  <si>
    <t>płyn do 500 ml</t>
  </si>
  <si>
    <t>Preparat na bazie kwasu podchlorawego</t>
  </si>
  <si>
    <t>B, Y, F, Tbc, V wobec adenowirusa i wirusa polio</t>
  </si>
  <si>
    <t>kwas nadoctowy, nadtlenek wodoru</t>
  </si>
  <si>
    <t>wyrób medyczny</t>
  </si>
  <si>
    <t>kanister do 6 litrów</t>
  </si>
  <si>
    <t>Środki do dezynfekcji lini wodnych w stacji dializ</t>
  </si>
  <si>
    <t>3 x 5 litrów</t>
  </si>
  <si>
    <t>3, x 2,8 litra</t>
  </si>
  <si>
    <t>na bazie substancji uwalniających aktywny chlor</t>
  </si>
  <si>
    <t>produkt biobójczy</t>
  </si>
  <si>
    <t>opakowanie do 300 tabl.</t>
  </si>
  <si>
    <t xml:space="preserve">Preparaty do oczyszczania oraz przyszpieszania gojenia ran. </t>
  </si>
  <si>
    <t>Roztwór do płukania ran z atomizerem, zawierający polihexanid 0,1% i poloxamer 1%.</t>
  </si>
  <si>
    <t>250ml z atomizerem</t>
  </si>
  <si>
    <t>1000ml</t>
  </si>
  <si>
    <t>Hydrożel do leczenia ran, zawierający polihexanid 0,1% i poloxamer 1%</t>
  </si>
  <si>
    <t>Tuba 100g</t>
  </si>
  <si>
    <t xml:space="preserve"> na bazie żywicy świerku norweskiego, zawierająca kwasy: abietynowy, pimarowy, palustrowy i lignany, glicerol.</t>
  </si>
  <si>
    <t>Tuba 15g</t>
  </si>
  <si>
    <t>mycie i dezynfekcja, 
wyrób medyczny</t>
  </si>
  <si>
    <t>Diglukonian chlorheksydyny 2% (2 g/100 g), alkohol izopropylowy 70% v/v (62 g/100 g)</t>
  </si>
  <si>
    <t>Wyrób medyczny.</t>
  </si>
  <si>
    <t>Butelka do 250 z atomizerem</t>
  </si>
  <si>
    <t>Środki do dezynfekcji ślinociągów oraz precyzyjnych narzędzi stomatologicznych</t>
  </si>
  <si>
    <t>Preparat do dezynfekcji powierzchni wyrobów medycznych, w szczególności zewnętrznych elementów cewników centralnych i obwodowych.
Wykazuje działanie bójcze wobec: B zgodnie z: EN 13727 - do 1 minuty, Y zgodnie z EN 13624 - do 1 minuty, ,Tbc (min. Mycobaterium terrae) zgodnie z EN 14348 - do 1 minuty, V (min wirusy osłonkoiwe oraz rota) zgodnie z EN14476 - do 1 minuty</t>
  </si>
  <si>
    <t>Preparat do dezynfekcji powierzchni wyrobów medycznych w szczególności zewnętrznych częsci cewników</t>
  </si>
  <si>
    <t>Preparat do szybkiej dezynfekcji powierzchni o skuteczności wobec Clostridioides difficile</t>
  </si>
  <si>
    <t xml:space="preserve">na bazie QAV i ich pochodnych </t>
  </si>
  <si>
    <t>3) Wykonawca zobowiązuje się do dostarczenia w poz 1 -3 pompki do każdego opakowania produktu.</t>
  </si>
  <si>
    <t>stabilność min. 30 dni po otwarciu,
rejestracja: produkt leczniczy lub wyrób medyczny.</t>
  </si>
  <si>
    <t>HOCl (kwas podchlorawy) 40 ppm, NaOCl (podchloryn sodu) 40 ppm</t>
  </si>
  <si>
    <t>HOCl (kwas podchlorawy) 60 ppm, NaOCl (podchloryn sodu) 60 ppm</t>
  </si>
  <si>
    <t>płyn do 990 m NPWT</t>
  </si>
  <si>
    <t>płyn do 5 l</t>
  </si>
  <si>
    <t>żel do 250 g</t>
  </si>
  <si>
    <t xml:space="preserve">szybki czas działania; bez aldehydów i fenoli; nie wymaga spłukiwania; bezpieczny dla powierzchni odpornych na alkohol (ABS, skóra, guma, silikon);
Dualna rejestracja produkt biobójczy oraz wyrób medyczny
</t>
  </si>
  <si>
    <t>Dezynfekcja skóry przed zabiegami operacyjnymi, cewnikowaniem żył, pobieraniem krwi, zastrzykami, punkcjami, biopsjami, zdejmowaniem szwów. 
Działanie bójcze wobec: B, Y, V, Tbc</t>
  </si>
  <si>
    <t>bezjodowy, bezbarwny, 
produkt leczniczy</t>
  </si>
  <si>
    <t xml:space="preserve">but. do 1 l </t>
  </si>
  <si>
    <t>bezjodowy, barwiony, 
produkt leczniczy</t>
  </si>
  <si>
    <t>Alkoholowo-jodowy preparat do dezynfekcji nieuszkodzonej skóry przed zabiegami chirurgicznymi, iniekcjami, pobraniem krwi lub cewnikowaniem. Zawiera alkohol izopropylowy 50% (v/v) i powidon jodowany 1% (co odpowiada 0,1% jodu aktywnego); działa szybko i szerokospektralnie – bakteriobójczo, drożdżakobójczo, grzybobójczo, wirusobójczo, prątkobójczo i sporobójczo</t>
  </si>
  <si>
    <t>Alkohol izopropylowy (Propan-2-ol) 50 g / 100 g
Powidon jodowany 1 g / 100 g (10% kompleks jodu, ok. 0,1 g jodu aktywnego)</t>
  </si>
  <si>
    <t>barwiony, produkt leczniczy</t>
  </si>
  <si>
    <t>Preparaty do dezynfekcji skóry przed pobraniem krwi na posiew na bazie alkoholi</t>
  </si>
  <si>
    <t>Substancja czynna w 100 g produktu:
nadtlenek wodoru (70g /kg) oraz kwas glikolowy (9,8 g/kg), związki powierzchniowo czynne.</t>
  </si>
  <si>
    <t>Preparat sporobójczy na bazie nadtlenku wodoru opartego w technologii AHP w formie piany ( opakowanie 750 ml ), przeznaczony do mycia i dezynfekcji wszystkich powierzchni i przedmiotów. Skuteczność bójcza potwierdzona badaniami w warunkach brudnych wg Norm Europejskich:
B – EN 13727 ( do 30 s), EN 16615 (do 60 s), EN 13697 (do 60 s)
Y – EN 13624 (do 60 s), EN 16615 (do 60 s), EN 13697 (do 60 s) 
F – EN 13624 (A. brasiliensis) (do 6 min.), EN 13697 (do 5 min.)
Tbc – EN 14348 (M. terrae, M. avium) (do 10 min)
V – EN 14476: pełne spektrum (do 1 min)
S – EN 13704 (Bacillus subtilis – do 30 min), EN 17126 (C. difficile rybotyp 027) ( do 5 min), EN 13704 (C.difficile) (do 3 min.)</t>
  </si>
  <si>
    <t xml:space="preserve">Sterylny żel stosowany do wszystkich rodzajów ran, zarówno zakażonych, jak i niezakażonych.
Skuteczny w leczeniu ran ostrych, przewlekłych, oparzeń, odleżyn, przetok i ropni.
</t>
  </si>
  <si>
    <t xml:space="preserve">Sterylny roztwór stosowany do wszystkich rodzajów ran, zarówno zakażonych, jak i niezakażonych.
Skuteczny w leczeniu ran ostrych, przewlekłych, oparzeń, odleżyn, przetok i ropni.
</t>
  </si>
  <si>
    <t xml:space="preserve">Przeciwdrobnoustrojowe, przeciwzapalne, neutralne pH, brak cytotoksyczności; nawilżanie i płukanie ran ostrych i przewlekłych, w tym szczelinowych i penetrujących bez odpływu; niwelowanie nieprzyjemnego zapachu z ran; </t>
  </si>
  <si>
    <t>Przeciwdrobnoustrojowe, przeciwzapalne, neutralne pH, brak cytotoksyczności; nawilżanie i płukanie ran ostrych i przewlekłych, w tym szczelinowych i penetrujących bez odpływu; niwelowanie nieprzyjemnego zapachu z ran;</t>
  </si>
  <si>
    <t>Preparaty do leczenia ran na bazie PHMB i betainy oraz stosowania przed wkłuciami na bazie alkoholowego roztworu powidonu jodowanego.</t>
  </si>
  <si>
    <t xml:space="preserve"> PHMB, Polihexanide 0,15 %</t>
  </si>
  <si>
    <t>Preparat antybakteryjny do płukania i dekontaminacji jamy ustnej i gardła, wykazujący działanie wobec szczepów MDRO, w tym MRSA, ESBL, VRE. Skuteczność wobec bakterii (w tym MRSA) i grzybów (Candida albicans) potwierdzona w czasie 30 s (EN 13727)</t>
  </si>
  <si>
    <t>opakowanie do 250 ml</t>
  </si>
  <si>
    <t>Butelka 750 ml ze spryskiwaczem</t>
  </si>
  <si>
    <t>Uwaga: Wykonawca wraz z preparatami dostarczy 5 szt. pojemników do dezynfekcji wierteł.</t>
  </si>
  <si>
    <t>Zakres działania</t>
  </si>
  <si>
    <t xml:space="preserve">Mycie pacjentów i dekontaminacja bez użycia wody, w szczególności do mycia skóry przy kolonizacji MRE (drobnoustrojami wielolekoopornymi). Możliwość użycia w ramach przygotowania pacjenta do zabiegu (preoperacyjnie). Normy europejskie: Produkt wykazuje działanie:  
B zgodnie z EN 13727 (przy niskim i wysokim obciążeniu), 
Y, (wobec C. albicans) zgodnie z EN 13624 (przy niskim i wysokim obciążeniu).  </t>
  </si>
  <si>
    <t>100 g roztworu zawiera 2 g Diglukonianu chlorheksydyny</t>
  </si>
  <si>
    <t>chusteczki min. 20 cm x 30 cm</t>
  </si>
  <si>
    <t>Chusteczki do mycia i dekontaminacji pacjentów.</t>
  </si>
  <si>
    <t>Preparat do mycia wanien z hydromasażem</t>
  </si>
  <si>
    <t>Preparat bezchlorowy. Główny składnik aktywny chlorek didecylodimetyloamonium (Numer CAS: 7173-51-5).</t>
  </si>
  <si>
    <t>5) Wykonawca w celu potwierdzenia realizacji poszczególnych norm europejskich wymaganych przez Zamawiającego winien wraz z ofertą dostarczyć kartę techniczną lub inny dokument zawierający minimum następujące dane:</t>
  </si>
  <si>
    <t>Preparat do mycia i dezynfekcji różncych powierzchni i wyrobów medycznych bez spłukiwania posiadający następujące spektrum bójcze 
B: EN13727 - do 5 minut, EN 16615 - do 5 minut
Y:  EN 13624 - do 15 minut , 16615 do 5 minut,
 F: EN 13624 - do 15 minut 
Tbc (min. M.Terrae): EN 14348 - do 15 minut 
V: EN14476  (min., Adeno, Noro, wirusy osłonkowe): - do 60 minut</t>
  </si>
  <si>
    <t>but do 1-5 l</t>
  </si>
  <si>
    <t>preparat gotowy do użycia lub koncentrat do sporządzania roztworu roboczego.
Wyrób medyczny.</t>
  </si>
  <si>
    <t xml:space="preserve">
nie tworzy piany, preparat do mycia i dezynfekcji,
Wyrób medyczny.</t>
  </si>
  <si>
    <t>produkt biobójczy lub wyrób medyczny</t>
  </si>
  <si>
    <t xml:space="preserve">
Wyrób medyczny</t>
  </si>
  <si>
    <t>Usuwa i zapobiega powstawaniu biofilmu. Preparat przebadany zgodnie z EN 13624 warunki brudne (drożdże) oraz EN 13727 warunki brudne  (bakterie) łącznie z MRSA) do 10 minut.
 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Potwierdzona badaniem jałowość produktu.</t>
  </si>
  <si>
    <t xml:space="preserve">Usuwa i zapobiega powstawaniu biofilmu. Preparat przebadany zgodnie z EN 13624 warunki brudne (drożdże) oraz EN 13727 warunki brudne  (bakterie) do 15 minut. 
Do oczyszczania i nawilżania powierzchni rany. Przetestowany dermatologiczne. Preparat o następujących wskazaniach do zastosowania: po zabiegach chirurgicznych,  do pielęgnacji szwów pooperacyjnych,  do opatrywania odleżyny oraz  owrzodzeń żylnych, do opatrywania przewlekłe ran pourazowych, do oparzeń 1. i 2. stopnia.  </t>
  </si>
  <si>
    <t>Wyrób medyczny</t>
  </si>
  <si>
    <t>Maść do leczenia ran zakażonych i niezakażonych. Maść jest wskazana do stosowania w przypadku: otarć pęknięć, uszkodzeń skóry, ran oparzeniowych, odleżyn, rany cukrzycowych, powikłań ran pooperacyjnych lub ran powstałych na skutek otwarcia pęcherzy.</t>
  </si>
  <si>
    <t>paski do testowania roztworów w poz 1.</t>
  </si>
  <si>
    <t>op. 50-100 szt.</t>
  </si>
  <si>
    <t xml:space="preserve">Wyrób medyczny. Bezbarwny, nietoksyczny; Nie zawiera chlorheksydyny, Wysoka tolerancja tkankowa; Przedłużony efekt działania do 24 h; Może być używany do 8 tygodni po otwarciu opakowania; </t>
  </si>
  <si>
    <t>stabilność min. 30 dni po otwarciu, rejestracja: produkt leczniczy lub wyrób medyczny.</t>
  </si>
  <si>
    <t xml:space="preserve">stabilność min. 30 dni po otwarciu, rejestracja: produkt leczniczy lub wyrób medyczny. </t>
  </si>
  <si>
    <t>Tabletki chlorowe przeznaczone do dezynfekcji urządzeń i powierzchni w obiektach służby zdrowia oraz w obszarze medycznym o posiadające następujące spektrum działania:
B zgodnie z EN 13727 (2/1), EN 16615 (2/2) - do 15 minuty
Y zgodnie z EN 13624 (2/1), EN 16615 (2/2) - do 15 minuty
Tbc (minimum wobec Mycobacterium terrae) zgodnie z EN 14348 (2/1) - do 15 minut
V (minimum ograniczone spektrum wirusobójcze)  zgodnie z EN 14476 (2/1) - do 15 minut.</t>
  </si>
  <si>
    <t xml:space="preserve">Wyrób medyczny
</t>
  </si>
  <si>
    <t>Czyszczenie i dezynfekcja nieinwazyjnych wyrobów medycznych w procesach automatycznych.
Produkt będący mieszaniną czwartorzędowych związków amoniowych oraz niejonowych środków powierzchniowo czynnych, niezawierający aldehydów.
Wykazuje następującą skuteczność bójczą:
B (E. faecium) zgodnie z EN 13727 w czasie do 1 minuty,
Y (C. albicans) zgodnie z EN 13624 w czasie do 3 minut,
Tbc (M. terrae) zgodnie z EN 14348 w czasie do 3 minut,
V (minimum wirusy otoczkowe) zgodnie z EN 14476 w czasie do 3 minut.</t>
  </si>
  <si>
    <t>Środek przeznaczony do termiczno-chemicznej dezynfekcji wyrobów medycznych, w tym elastycznych endoskopów, stosowany w procesach automatycznych.
Preparat na bazie aldehydu glutarowego, niewykazujący właściwości myjących (bez dodatku środków powierzchniowo czynnych).
Wykazuje następującą skuteczność bójczą:
B (w tym E. faecium) zgodnie z EN 13727 oraz EN 14561 w czasie do 5 minut,
F zgodnie z EN 13624 oraz EN 14562 w czasie do 5 minut,
Tbc (w tym M. terrae) zgodnie z EN 14348 oraz EN 14563 w czasie do 5 minut,
V (wirusy otoczkowe i nieotoczkowe) zgodnie z EN 14476, w warunkach termiczno-chemicznych.</t>
  </si>
  <si>
    <t>Łagodny, enzymatyczny środek myjący przeznaczony do ręcznego oraz maszynowego mycia narzędzi chirurgicznych i endoskopów, w tym endoskopów elastycznych.
Preparat niskopieniący, odpowiedni do stosowania w myjniach-dezynfektorach oraz myjniach ultradźwiękowych.
Skuteczny w usuwaniu zanieczyszczeń organicznych, w tym białek, tłuszczów i polisacharydów.</t>
  </si>
  <si>
    <t>Czwartorzędowe związki amoniowe, niejonowe środki powierzchniowo czynne, substancje pomocnicze.
Produkt nie zawiera aldehydów.</t>
  </si>
  <si>
    <t>Aldehyd glutarowy, rozpuszczalniki, substancje pomocnicze.
Produkt nie zawiera środków powierzchniowo czynnych.</t>
  </si>
  <si>
    <t>Kompleks enzymów (m.in. proteazy, lipazy, amylazy oraz inne enzymy hydrolityczne), substancje pomocnicze.
Produkt nie zawiera fosforanów ani krzemianów.</t>
  </si>
  <si>
    <t>KWALIFIKOWANY PODPIS WYKONAWCY</t>
  </si>
  <si>
    <t>duża kompatybilność materiałowa, preparat do mycia i dezynfekcji dużych powierzchni, podwójna rejestracja produkt biobójczy i wyrób medyczny</t>
  </si>
  <si>
    <t>Środek do dezynfekcji</t>
  </si>
  <si>
    <r>
      <t xml:space="preserve">Ethanolum + Isopropanolum </t>
    </r>
    <r>
      <rPr>
        <sz val="11"/>
        <rFont val="Calibri"/>
        <family val="2"/>
        <charset val="238"/>
      </rPr>
      <t>≥</t>
    </r>
    <r>
      <rPr>
        <sz val="11"/>
        <rFont val="Arial Narrow"/>
        <family val="2"/>
        <charset val="238"/>
      </rPr>
      <t xml:space="preserve">75% </t>
    </r>
  </si>
  <si>
    <r>
      <t>Ethanolum + Isopropanolum</t>
    </r>
    <r>
      <rPr>
        <sz val="11"/>
        <rFont val="Calibri"/>
        <family val="2"/>
        <charset val="238"/>
      </rPr>
      <t>≥</t>
    </r>
    <r>
      <rPr>
        <sz val="11"/>
        <rFont val="Arial Narrow"/>
        <family val="2"/>
        <charset val="238"/>
      </rPr>
      <t xml:space="preserve">75% </t>
    </r>
  </si>
  <si>
    <t>Preparat przeznaczony do okresowej dezynfekcji instalacji wodnych wanien z hydromasażem i urządzeń hydroterapeutycznych.
Skuteczne działanie wobec: bakterii, grzybów i drożdżaków, alg i biofilmu biologicznego.
Preparat nie może zawierać chloru i nie może być mieszany z produktami chlorowymi.
Preparat musi być bezpieczny dla urządzeń posiadanych przez Zamawiającego, w szczególności dla :
- Wanny do hydroterapii MAGELLAN (s. 11, 13, 18),
- Wanna wielofunkcyjna do hydroterapii MAGELLAN,
- Katedra biczów szkockich CORDOBA/P,
- Wanny do kąpieli wirowej kończyn dolnych PIZARRO,
- Wirówka do kąpieli kończyn górnych CASTILLO,
- Wanny czterokomorowe TASMAN/N i TASMAN/E,
- Wanna PRIMO.
Środek dezynfekcyjny musi być bezpieczny dla materiałów, z których wykonane są powyższe urządzenia (m.in. akryl sanitarny, stal nierdzewna, tworzywa sztuczne, elementy silikonowe), a także nie powodować korozji, matowienia, pęknięć ani odbarwień.
Możliwość stosowania zarówno w wannach z automatycznym systemem dezynfekcji, jak i bez automatycznego systemu.</t>
  </si>
  <si>
    <t>Preparat kompatybilny z myjniami Clinox 3A Total oraz Miele PWD 8545. Wyrób medyczny</t>
  </si>
  <si>
    <t>2) Zaoferowany preparat w poz. 2 i 3 musi być komaptybilny z akcesoriami wielorazowego użytku do robota chirurgicznego da Vinci Xi SK8242- oświadczenie Wykonawcy / oświadczenie Producenta / wykonawcy /wyciąg z instrukcji obsługii.</t>
  </si>
  <si>
    <t>Uwaga: Zaoferowane preparaty muszą posiadać pozytywną rekomendację producenta / dystrybutora / wykonawcy / wyciag z instrukcji myjni Clinox 3A TOTAL oray MIELE PWD 8545 - oświadczenie</t>
  </si>
  <si>
    <t>Uwaga: Zaoferowane preparaty muszą posiadać pozytywną rekomendację producenta / dystrybutora / wykonawcy / wyciag z instrukcji myjni-dezynfektora ETD marki Olympus - oświadczenie</t>
  </si>
  <si>
    <t>Uwaga: Zaoferowane preparaty muszą posiadać pozytywną rekomendację producenta/ dystrybutora sprzętu/ wykonawcy / wyciag z instrukcji - oświadczenie</t>
  </si>
  <si>
    <t>10 - 20  l</t>
  </si>
  <si>
    <t>butelka 0,2 -0,3 l</t>
  </si>
  <si>
    <r>
      <t xml:space="preserve">Preparat do mycia i dezynfekcji narzędzi medycznych, chirurgicznych, dentystycznych i endoskopów. wykazujący następujące spektrum bójcze:
B zgodnie z EN13727 (2/1), EN14561 (2/2/)  - do 5 minut.
F i Y zgodnie z  </t>
    </r>
    <r>
      <rPr>
        <sz val="11"/>
        <rFont val="Arial Narrow"/>
        <family val="2"/>
        <charset val="238"/>
      </rPr>
      <t>EN13624 (2/1),</t>
    </r>
    <r>
      <rPr>
        <sz val="11"/>
        <color theme="1"/>
        <rFont val="Arial Narrow"/>
        <family val="2"/>
        <charset val="238"/>
      </rPr>
      <t xml:space="preserve"> EN14562 (2/2)  -  do 5 minut.
Tbc (Mycobacterium terrae i Mycobacterium avium) zgodnie z  EN14348 (2/1), EN14563 (2/2) - do 5 minut.
V (minimum wobec wirusów osłonkowych) zgodnie z normą EN14476(2/1) - do 5 minut.</t>
    </r>
  </si>
  <si>
    <t>wypełnia 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</si>
</sst>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General&quot; l&quot;"/>
    <numFmt numFmtId="167" formatCode="General&quot; op.&quot;"/>
    <numFmt numFmtId="168" formatCode="0.0%"/>
    <numFmt numFmtId="169" formatCode="General&quot; g&quot;"/>
    <numFmt numFmtId="170" formatCode="General&quot; szt.&quot;"/>
    <numFmt numFmtId="171" formatCode="General&quot; m2&quot;"/>
  </numFmts>
  <fonts count="4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8"/>
      <name val="Czcionka tekstu podstawowego"/>
      <family val="2"/>
      <charset val="238"/>
    </font>
    <font>
      <b/>
      <i/>
      <sz val="11"/>
      <name val="Arial Narrow"/>
      <family val="2"/>
      <charset val="238"/>
    </font>
    <font>
      <b/>
      <i/>
      <u/>
      <sz val="11"/>
      <name val="Arial Narrow"/>
      <family val="2"/>
      <charset val="238"/>
    </font>
    <font>
      <b/>
      <u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i/>
      <sz val="12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i/>
      <sz val="11"/>
      <name val="Arial Narrow"/>
      <family val="2"/>
      <charset val="238"/>
    </font>
    <font>
      <sz val="10"/>
      <name val="Arial Narrow"/>
      <family val="2"/>
      <charset val="238"/>
    </font>
    <font>
      <sz val="11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913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4" borderId="0">
      <alignment horizontal="center" vertical="center"/>
    </xf>
    <xf numFmtId="0" fontId="6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14" fillId="0" borderId="0" applyBorder="0"/>
    <xf numFmtId="0" fontId="14" fillId="0" borderId="0" applyBorder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4" fillId="0" borderId="0"/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0" fontId="17" fillId="0" borderId="0">
      <alignment horizontal="left" vertical="top"/>
    </xf>
    <xf numFmtId="0" fontId="18" fillId="0" borderId="0">
      <alignment horizontal="left" vertical="top"/>
    </xf>
    <xf numFmtId="0" fontId="19" fillId="0" borderId="0">
      <alignment horizontal="center" vertical="center"/>
    </xf>
    <xf numFmtId="0" fontId="20" fillId="0" borderId="0">
      <alignment horizontal="right" vertical="center"/>
    </xf>
    <xf numFmtId="0" fontId="20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center" vertical="center"/>
    </xf>
    <xf numFmtId="0" fontId="20" fillId="0" borderId="0">
      <alignment horizontal="center" vertical="center"/>
    </xf>
    <xf numFmtId="0" fontId="17" fillId="0" borderId="0">
      <alignment horizontal="right" vertical="center"/>
    </xf>
    <xf numFmtId="0" fontId="22" fillId="0" borderId="0">
      <alignment horizontal="left" vertical="top"/>
    </xf>
    <xf numFmtId="0" fontId="19" fillId="0" borderId="0">
      <alignment horizontal="left" vertical="top"/>
    </xf>
    <xf numFmtId="0" fontId="23" fillId="0" borderId="0">
      <alignment horizontal="lef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24" fillId="0" borderId="0">
      <alignment horizontal="center" vertical="top"/>
    </xf>
    <xf numFmtId="0" fontId="20" fillId="0" borderId="0">
      <alignment horizontal="left" vertical="top"/>
    </xf>
    <xf numFmtId="0" fontId="25" fillId="5" borderId="0">
      <alignment horizontal="center" vertical="center"/>
    </xf>
    <xf numFmtId="0" fontId="19" fillId="0" borderId="0">
      <alignment horizontal="right" vertical="center"/>
    </xf>
    <xf numFmtId="0" fontId="20" fillId="0" borderId="0">
      <alignment horizontal="left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15" fillId="8" borderId="3" xfId="2" applyFont="1" applyFill="1" applyBorder="1" applyAlignment="1">
      <alignment vertical="top"/>
    </xf>
    <xf numFmtId="0" fontId="29" fillId="0" borderId="0" xfId="579" applyFont="1" applyAlignment="1">
      <alignment vertical="top"/>
    </xf>
    <xf numFmtId="0" fontId="15" fillId="8" borderId="4" xfId="3" applyFont="1" applyFill="1" applyBorder="1" applyAlignment="1">
      <alignment vertical="top" wrapText="1"/>
    </xf>
    <xf numFmtId="0" fontId="16" fillId="0" borderId="0" xfId="0" applyFont="1" applyAlignment="1">
      <alignment vertical="top" shrinkToFit="1"/>
    </xf>
    <xf numFmtId="0" fontId="15" fillId="0" borderId="0" xfId="2" applyFont="1" applyAlignment="1">
      <alignment vertical="top" wrapText="1"/>
    </xf>
    <xf numFmtId="0" fontId="29" fillId="0" borderId="0" xfId="579" applyFont="1" applyAlignment="1">
      <alignment horizontal="left" vertical="top"/>
    </xf>
    <xf numFmtId="0" fontId="27" fillId="0" borderId="0" xfId="0" applyFont="1"/>
    <xf numFmtId="0" fontId="15" fillId="0" borderId="0" xfId="0" applyFont="1" applyAlignment="1">
      <alignment vertical="top" shrinkToFit="1"/>
    </xf>
    <xf numFmtId="0" fontId="15" fillId="0" borderId="0" xfId="0" applyFont="1" applyAlignment="1">
      <alignment vertical="top" wrapText="1" shrinkToFit="1"/>
    </xf>
    <xf numFmtId="0" fontId="27" fillId="0" borderId="0" xfId="0" applyFont="1" applyAlignment="1">
      <alignment horizontal="center" vertical="center"/>
    </xf>
    <xf numFmtId="1" fontId="15" fillId="0" borderId="1" xfId="0" applyNumberFormat="1" applyFont="1" applyBorder="1" applyAlignment="1">
      <alignment horizontal="center" vertical="top" shrinkToFit="1"/>
    </xf>
    <xf numFmtId="1" fontId="15" fillId="0" borderId="2" xfId="0" applyNumberFormat="1" applyFont="1" applyBorder="1" applyAlignment="1">
      <alignment horizontal="center" vertical="top" wrapText="1" shrinkToFit="1"/>
    </xf>
    <xf numFmtId="0" fontId="13" fillId="0" borderId="0" xfId="0" applyFont="1" applyAlignment="1">
      <alignment vertical="top"/>
    </xf>
    <xf numFmtId="0" fontId="31" fillId="0" borderId="0" xfId="579" applyFont="1" applyAlignment="1">
      <alignment vertical="top"/>
    </xf>
    <xf numFmtId="0" fontId="34" fillId="0" borderId="0" xfId="0" applyFont="1"/>
    <xf numFmtId="0" fontId="33" fillId="0" borderId="0" xfId="579" applyFont="1" applyAlignment="1">
      <alignment vertical="top"/>
    </xf>
    <xf numFmtId="0" fontId="33" fillId="0" borderId="0" xfId="0" applyFont="1" applyAlignment="1">
      <alignment vertical="top" shrinkToFit="1"/>
    </xf>
    <xf numFmtId="0" fontId="33" fillId="0" borderId="0" xfId="579" applyFont="1" applyAlignment="1">
      <alignment horizontal="left" vertical="top"/>
    </xf>
    <xf numFmtId="0" fontId="35" fillId="0" borderId="0" xfId="579" applyFont="1" applyAlignment="1">
      <alignment vertical="top"/>
    </xf>
    <xf numFmtId="0" fontId="40" fillId="0" borderId="0" xfId="0" applyFont="1" applyAlignment="1">
      <alignment vertical="top" wrapText="1" shrinkToFit="1"/>
    </xf>
    <xf numFmtId="0" fontId="32" fillId="0" borderId="0" xfId="0" applyFont="1" applyAlignment="1">
      <alignment horizontal="center" vertical="top" wrapText="1" shrinkToFit="1"/>
    </xf>
    <xf numFmtId="0" fontId="33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 shrinkToFit="1"/>
    </xf>
    <xf numFmtId="1" fontId="15" fillId="0" borderId="1" xfId="0" applyNumberFormat="1" applyFont="1" applyBorder="1" applyAlignment="1">
      <alignment horizontal="center" vertical="top" wrapText="1" shrinkToFit="1"/>
    </xf>
    <xf numFmtId="0" fontId="15" fillId="8" borderId="4" xfId="3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29" fillId="0" borderId="0" xfId="579" applyFont="1" applyAlignment="1">
      <alignment horizontal="centerContinuous" vertical="top" wrapText="1"/>
    </xf>
    <xf numFmtId="0" fontId="32" fillId="0" borderId="0" xfId="0" applyFont="1" applyAlignment="1">
      <alignment vertical="top" wrapText="1" shrinkToFit="1"/>
    </xf>
    <xf numFmtId="0" fontId="33" fillId="0" borderId="0" xfId="0" applyFont="1" applyAlignment="1">
      <alignment horizontal="center" vertical="top" shrinkToFit="1"/>
    </xf>
    <xf numFmtId="166" fontId="32" fillId="0" borderId="0" xfId="0" applyNumberFormat="1" applyFont="1" applyAlignment="1">
      <alignment horizontal="center" vertical="top" shrinkToFit="1"/>
    </xf>
    <xf numFmtId="0" fontId="32" fillId="0" borderId="0" xfId="0" applyFont="1" applyAlignment="1">
      <alignment horizontal="center" vertical="top" shrinkToFit="1"/>
    </xf>
    <xf numFmtId="167" fontId="34" fillId="0" borderId="0" xfId="0" applyNumberFormat="1" applyFont="1" applyAlignment="1">
      <alignment vertical="top" shrinkToFit="1"/>
    </xf>
    <xf numFmtId="166" fontId="33" fillId="0" borderId="0" xfId="0" applyNumberFormat="1" applyFont="1" applyAlignment="1">
      <alignment vertical="top" shrinkToFit="1"/>
    </xf>
    <xf numFmtId="165" fontId="34" fillId="0" borderId="0" xfId="1" applyNumberFormat="1" applyFont="1" applyFill="1" applyBorder="1" applyAlignment="1">
      <alignment horizontal="center" vertical="top" shrinkToFit="1"/>
    </xf>
    <xf numFmtId="9" fontId="32" fillId="0" borderId="0" xfId="0" applyNumberFormat="1" applyFont="1" applyAlignment="1">
      <alignment horizontal="center" vertical="top" shrinkToFit="1"/>
    </xf>
    <xf numFmtId="4" fontId="32" fillId="0" borderId="0" xfId="0" applyNumberFormat="1" applyFont="1" applyAlignment="1">
      <alignment horizontal="center" vertical="top" shrinkToFit="1"/>
    </xf>
    <xf numFmtId="44" fontId="32" fillId="0" borderId="0" xfId="1" applyFont="1" applyFill="1" applyBorder="1" applyAlignment="1">
      <alignment horizontal="right" vertical="top" shrinkToFit="1"/>
    </xf>
    <xf numFmtId="0" fontId="34" fillId="0" borderId="0" xfId="0" applyFont="1" applyAlignment="1">
      <alignment vertical="top"/>
    </xf>
    <xf numFmtId="44" fontId="13" fillId="0" borderId="0" xfId="1" applyFont="1" applyFill="1" applyBorder="1" applyAlignment="1">
      <alignment horizontal="center" vertical="top"/>
    </xf>
    <xf numFmtId="0" fontId="33" fillId="0" borderId="0" xfId="0" applyFont="1" applyAlignment="1">
      <alignment vertical="top" wrapText="1" shrinkToFit="1"/>
    </xf>
    <xf numFmtId="0" fontId="33" fillId="0" borderId="0" xfId="0" applyFont="1" applyAlignment="1">
      <alignment horizontal="center" vertical="top" wrapText="1"/>
    </xf>
    <xf numFmtId="166" fontId="33" fillId="0" borderId="0" xfId="0" applyNumberFormat="1" applyFont="1" applyAlignment="1">
      <alignment vertical="top" wrapText="1"/>
    </xf>
    <xf numFmtId="0" fontId="33" fillId="0" borderId="0" xfId="0" applyFont="1" applyAlignment="1">
      <alignment vertical="top" wrapText="1"/>
    </xf>
    <xf numFmtId="167" fontId="34" fillId="0" borderId="0" xfId="0" applyNumberFormat="1" applyFont="1" applyAlignment="1">
      <alignment vertical="top" wrapText="1"/>
    </xf>
    <xf numFmtId="165" fontId="13" fillId="0" borderId="0" xfId="1" applyNumberFormat="1" applyFont="1" applyFill="1" applyBorder="1" applyAlignment="1">
      <alignment horizontal="center" vertical="top" wrapText="1"/>
    </xf>
    <xf numFmtId="44" fontId="33" fillId="0" borderId="0" xfId="1" applyFont="1" applyFill="1" applyBorder="1" applyAlignment="1" applyProtection="1">
      <alignment horizontal="right" vertical="top" wrapText="1"/>
      <protection locked="0"/>
    </xf>
    <xf numFmtId="44" fontId="33" fillId="0" borderId="0" xfId="1" applyFont="1" applyFill="1" applyBorder="1" applyAlignment="1" applyProtection="1">
      <alignment horizontal="right" vertical="top" wrapText="1"/>
    </xf>
    <xf numFmtId="0" fontId="33" fillId="0" borderId="0" xfId="2" applyFont="1" applyAlignment="1">
      <alignment horizontal="left" vertical="top"/>
    </xf>
    <xf numFmtId="0" fontId="16" fillId="0" borderId="0" xfId="0" applyFont="1" applyAlignment="1">
      <alignment vertical="top" wrapText="1" shrinkToFit="1"/>
    </xf>
    <xf numFmtId="0" fontId="15" fillId="0" borderId="0" xfId="0" applyFont="1" applyAlignment="1">
      <alignment horizontal="center" vertical="top" shrinkToFit="1"/>
    </xf>
    <xf numFmtId="166" fontId="16" fillId="0" borderId="0" xfId="0" applyNumberFormat="1" applyFont="1" applyAlignment="1">
      <alignment horizontal="center" vertical="top" shrinkToFit="1"/>
    </xf>
    <xf numFmtId="0" fontId="16" fillId="0" borderId="0" xfId="0" applyFont="1" applyAlignment="1">
      <alignment horizontal="center" vertical="top" shrinkToFit="1"/>
    </xf>
    <xf numFmtId="167" fontId="27" fillId="0" borderId="0" xfId="0" applyNumberFormat="1" applyFont="1" applyAlignment="1">
      <alignment vertical="top" shrinkToFit="1"/>
    </xf>
    <xf numFmtId="166" fontId="15" fillId="0" borderId="0" xfId="0" applyNumberFormat="1" applyFont="1" applyAlignment="1">
      <alignment vertical="top" shrinkToFit="1"/>
    </xf>
    <xf numFmtId="165" fontId="27" fillId="0" borderId="0" xfId="1" applyNumberFormat="1" applyFont="1" applyFill="1" applyBorder="1" applyAlignment="1">
      <alignment horizontal="center" vertical="top" shrinkToFit="1"/>
    </xf>
    <xf numFmtId="9" fontId="16" fillId="0" borderId="0" xfId="0" applyNumberFormat="1" applyFont="1" applyAlignment="1">
      <alignment horizontal="center" vertical="top" shrinkToFit="1"/>
    </xf>
    <xf numFmtId="4" fontId="16" fillId="0" borderId="0" xfId="0" applyNumberFormat="1" applyFont="1" applyAlignment="1">
      <alignment horizontal="center" vertical="top" shrinkToFit="1"/>
    </xf>
    <xf numFmtId="44" fontId="16" fillId="0" borderId="0" xfId="1" applyFont="1" applyFill="1" applyBorder="1" applyAlignment="1">
      <alignment horizontal="right" vertical="top" shrinkToFit="1"/>
    </xf>
    <xf numFmtId="0" fontId="27" fillId="0" borderId="0" xfId="0" applyFont="1" applyAlignment="1">
      <alignment vertical="top"/>
    </xf>
    <xf numFmtId="44" fontId="26" fillId="0" borderId="0" xfId="1" applyFont="1" applyFill="1" applyBorder="1" applyAlignment="1">
      <alignment horizontal="center" vertical="top"/>
    </xf>
    <xf numFmtId="1" fontId="16" fillId="0" borderId="1" xfId="0" applyNumberFormat="1" applyFont="1" applyBorder="1" applyAlignment="1">
      <alignment horizontal="center" vertical="top" shrinkToFit="1"/>
    </xf>
    <xf numFmtId="1" fontId="33" fillId="0" borderId="1" xfId="0" applyNumberFormat="1" applyFont="1" applyBorder="1" applyAlignment="1">
      <alignment horizontal="center" vertical="top" shrinkToFit="1"/>
    </xf>
    <xf numFmtId="0" fontId="15" fillId="8" borderId="4" xfId="3" applyFont="1" applyFill="1" applyBorder="1" applyAlignment="1">
      <alignment vertical="top"/>
    </xf>
    <xf numFmtId="0" fontId="15" fillId="8" borderId="4" xfId="3" applyFont="1" applyFill="1" applyBorder="1" applyAlignment="1">
      <alignment horizontal="center" vertical="top"/>
    </xf>
    <xf numFmtId="166" fontId="15" fillId="8" borderId="4" xfId="3" applyNumberFormat="1" applyFont="1" applyFill="1" applyBorder="1" applyAlignment="1">
      <alignment horizontal="left" vertical="top"/>
    </xf>
    <xf numFmtId="0" fontId="15" fillId="8" borderId="4" xfId="3" applyFont="1" applyFill="1" applyBorder="1" applyAlignment="1">
      <alignment horizontal="left" vertical="top"/>
    </xf>
    <xf numFmtId="167" fontId="27" fillId="8" borderId="4" xfId="3" applyNumberFormat="1" applyFont="1" applyFill="1" applyBorder="1" applyAlignment="1">
      <alignment horizontal="left" vertical="top"/>
    </xf>
    <xf numFmtId="0" fontId="33" fillId="8" borderId="4" xfId="3" applyFont="1" applyFill="1" applyBorder="1" applyAlignment="1">
      <alignment horizontal="center" vertical="top"/>
    </xf>
    <xf numFmtId="165" fontId="26" fillId="8" borderId="4" xfId="1" applyNumberFormat="1" applyFont="1" applyFill="1" applyBorder="1" applyAlignment="1">
      <alignment horizontal="center" vertical="top"/>
    </xf>
    <xf numFmtId="44" fontId="15" fillId="8" borderId="4" xfId="1" applyFont="1" applyFill="1" applyBorder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166" fontId="15" fillId="0" borderId="0" xfId="0" applyNumberFormat="1" applyFont="1" applyAlignment="1">
      <alignment vertical="top" wrapText="1"/>
    </xf>
    <xf numFmtId="0" fontId="15" fillId="0" borderId="0" xfId="0" applyFont="1" applyAlignment="1">
      <alignment vertical="top" wrapText="1"/>
    </xf>
    <xf numFmtId="167" fontId="27" fillId="0" borderId="0" xfId="0" applyNumberFormat="1" applyFont="1" applyAlignment="1">
      <alignment vertical="top" wrapText="1"/>
    </xf>
    <xf numFmtId="165" fontId="26" fillId="0" borderId="0" xfId="1" applyNumberFormat="1" applyFont="1" applyFill="1" applyBorder="1" applyAlignment="1">
      <alignment horizontal="center" vertical="top" wrapText="1"/>
    </xf>
    <xf numFmtId="165" fontId="15" fillId="0" borderId="0" xfId="1" applyNumberFormat="1" applyFont="1" applyFill="1" applyBorder="1" applyAlignment="1" applyProtection="1">
      <alignment horizontal="right" vertical="top" wrapText="1"/>
      <protection locked="0"/>
    </xf>
    <xf numFmtId="44" fontId="15" fillId="0" borderId="0" xfId="1" applyFont="1" applyFill="1" applyBorder="1" applyAlignment="1" applyProtection="1">
      <alignment horizontal="right" vertical="top" wrapText="1"/>
      <protection locked="0"/>
    </xf>
    <xf numFmtId="44" fontId="15" fillId="0" borderId="0" xfId="1" applyFont="1" applyFill="1" applyBorder="1" applyAlignment="1" applyProtection="1">
      <alignment horizontal="right" vertical="top" wrapText="1"/>
    </xf>
    <xf numFmtId="44" fontId="26" fillId="6" borderId="0" xfId="1" applyFont="1" applyFill="1" applyBorder="1" applyAlignment="1">
      <alignment horizontal="center" vertical="top"/>
    </xf>
    <xf numFmtId="165" fontId="15" fillId="0" borderId="0" xfId="1" applyNumberFormat="1" applyFont="1" applyFill="1" applyBorder="1" applyAlignment="1" applyProtection="1">
      <alignment horizontal="right" vertical="top" wrapText="1"/>
    </xf>
    <xf numFmtId="0" fontId="29" fillId="0" borderId="0" xfId="579" applyFont="1" applyAlignment="1">
      <alignment horizontal="center" vertical="top" wrapText="1"/>
    </xf>
    <xf numFmtId="0" fontId="39" fillId="0" borderId="0" xfId="579" applyFont="1" applyAlignment="1">
      <alignment horizontal="centerContinuous" vertical="top" wrapText="1"/>
    </xf>
    <xf numFmtId="0" fontId="35" fillId="0" borderId="0" xfId="579" applyFont="1" applyAlignment="1">
      <alignment horizontal="centerContinuous" vertical="top" wrapText="1"/>
    </xf>
    <xf numFmtId="44" fontId="15" fillId="0" borderId="0" xfId="1" applyFont="1" applyFill="1" applyBorder="1" applyAlignment="1" applyProtection="1">
      <alignment horizontal="centerContinuous" vertical="top" wrapText="1"/>
      <protection locked="0"/>
    </xf>
    <xf numFmtId="44" fontId="15" fillId="0" borderId="0" xfId="1" applyFont="1" applyFill="1" applyBorder="1" applyAlignment="1" applyProtection="1">
      <alignment horizontal="centerContinuous" vertical="top" wrapText="1"/>
    </xf>
    <xf numFmtId="0" fontId="36" fillId="8" borderId="4" xfId="3" applyFont="1" applyFill="1" applyBorder="1" applyAlignment="1">
      <alignment horizontal="left" vertical="top"/>
    </xf>
    <xf numFmtId="0" fontId="37" fillId="0" borderId="0" xfId="579" applyFont="1" applyAlignment="1">
      <alignment vertical="top"/>
    </xf>
    <xf numFmtId="0" fontId="26" fillId="0" borderId="0" xfId="0" applyFont="1" applyAlignment="1">
      <alignment vertical="top" wrapText="1"/>
    </xf>
    <xf numFmtId="0" fontId="30" fillId="0" borderId="0" xfId="579" applyFont="1" applyAlignment="1">
      <alignment vertical="top" wrapText="1"/>
    </xf>
    <xf numFmtId="0" fontId="16" fillId="0" borderId="8" xfId="444" applyFont="1" applyBorder="1" applyAlignment="1">
      <alignment horizontal="left" vertical="center" wrapText="1"/>
    </xf>
    <xf numFmtId="0" fontId="16" fillId="0" borderId="8" xfId="444" applyFont="1" applyBorder="1" applyAlignment="1">
      <alignment horizontal="center" vertical="center" wrapText="1"/>
    </xf>
    <xf numFmtId="0" fontId="27" fillId="0" borderId="8" xfId="444" applyFont="1" applyBorder="1" applyAlignment="1">
      <alignment horizontal="left" vertical="center" wrapText="1"/>
    </xf>
    <xf numFmtId="0" fontId="16" fillId="0" borderId="8" xfId="333" applyFont="1" applyBorder="1" applyAlignment="1">
      <alignment horizontal="center" vertical="center"/>
    </xf>
    <xf numFmtId="0" fontId="16" fillId="0" borderId="9" xfId="444" applyFont="1" applyBorder="1" applyAlignment="1">
      <alignment horizontal="center" vertical="center" wrapText="1"/>
    </xf>
    <xf numFmtId="166" fontId="15" fillId="8" borderId="6" xfId="303" applyNumberFormat="1" applyFont="1" applyFill="1" applyBorder="1" applyAlignment="1">
      <alignment horizontal="center" vertical="center" wrapText="1"/>
    </xf>
    <xf numFmtId="168" fontId="15" fillId="8" borderId="6" xfId="175" applyNumberFormat="1" applyFont="1" applyFill="1" applyBorder="1" applyAlignment="1">
      <alignment horizontal="center" vertical="center" wrapText="1"/>
    </xf>
    <xf numFmtId="167" fontId="27" fillId="11" borderId="6" xfId="444" applyNumberFormat="1" applyFont="1" applyFill="1" applyBorder="1" applyAlignment="1">
      <alignment horizontal="center" vertical="center" wrapText="1"/>
    </xf>
    <xf numFmtId="166" fontId="27" fillId="7" borderId="6" xfId="444" applyNumberFormat="1" applyFont="1" applyFill="1" applyBorder="1" applyAlignment="1">
      <alignment horizontal="center" vertical="center" wrapText="1"/>
    </xf>
    <xf numFmtId="4" fontId="33" fillId="2" borderId="7" xfId="444" applyNumberFormat="1" applyFont="1" applyFill="1" applyBorder="1" applyAlignment="1">
      <alignment horizontal="center" vertical="center" wrapText="1"/>
    </xf>
    <xf numFmtId="165" fontId="27" fillId="10" borderId="8" xfId="444" applyNumberFormat="1" applyFont="1" applyFill="1" applyBorder="1" applyAlignment="1">
      <alignment horizontal="center" vertical="center" wrapText="1"/>
    </xf>
    <xf numFmtId="9" fontId="16" fillId="0" borderId="8" xfId="444" applyNumberFormat="1" applyFont="1" applyBorder="1" applyAlignment="1">
      <alignment horizontal="center" vertical="center" wrapText="1"/>
    </xf>
    <xf numFmtId="165" fontId="16" fillId="0" borderId="6" xfId="0" applyNumberFormat="1" applyFont="1" applyBorder="1" applyAlignment="1" applyProtection="1">
      <alignment horizontal="center" vertical="center" shrinkToFit="1"/>
      <protection locked="0"/>
    </xf>
    <xf numFmtId="165" fontId="16" fillId="0" borderId="6" xfId="1" applyNumberFormat="1" applyFont="1" applyFill="1" applyBorder="1" applyAlignment="1" applyProtection="1">
      <alignment horizontal="right" vertical="center" shrinkToFit="1"/>
      <protection locked="0"/>
    </xf>
    <xf numFmtId="167" fontId="27" fillId="9" borderId="6" xfId="444" applyNumberFormat="1" applyFont="1" applyFill="1" applyBorder="1" applyAlignment="1">
      <alignment horizontal="center" vertical="center" wrapText="1"/>
    </xf>
    <xf numFmtId="44" fontId="26" fillId="0" borderId="6" xfId="1" applyFont="1" applyFill="1" applyBorder="1" applyAlignment="1">
      <alignment horizontal="center" vertical="center"/>
    </xf>
    <xf numFmtId="165" fontId="26" fillId="0" borderId="6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0" fontId="15" fillId="8" borderId="6" xfId="175" applyNumberFormat="1" applyFont="1" applyFill="1" applyBorder="1" applyAlignment="1">
      <alignment horizontal="center" vertical="center" wrapText="1"/>
    </xf>
    <xf numFmtId="167" fontId="27" fillId="11" borderId="11" xfId="0" applyNumberFormat="1" applyFont="1" applyFill="1" applyBorder="1" applyAlignment="1">
      <alignment horizontal="center" vertical="center" wrapText="1"/>
    </xf>
    <xf numFmtId="4" fontId="33" fillId="2" borderId="10" xfId="0" applyNumberFormat="1" applyFont="1" applyFill="1" applyBorder="1" applyAlignment="1">
      <alignment horizontal="center" vertical="center" wrapText="1"/>
    </xf>
    <xf numFmtId="165" fontId="27" fillId="10" borderId="10" xfId="0" applyNumberFormat="1" applyFont="1" applyFill="1" applyBorder="1" applyAlignment="1">
      <alignment horizontal="center" vertical="center" wrapText="1"/>
    </xf>
    <xf numFmtId="9" fontId="16" fillId="0" borderId="10" xfId="0" applyNumberFormat="1" applyFont="1" applyBorder="1" applyAlignment="1">
      <alignment horizontal="center" vertical="center" wrapText="1"/>
    </xf>
    <xf numFmtId="0" fontId="16" fillId="0" borderId="8" xfId="333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166" fontId="38" fillId="7" borderId="6" xfId="303" applyNumberFormat="1" applyFont="1" applyFill="1" applyBorder="1" applyAlignment="1">
      <alignment horizontal="center" vertical="center" wrapText="1"/>
    </xf>
    <xf numFmtId="4" fontId="33" fillId="2" borderId="14" xfId="303" applyNumberFormat="1" applyFont="1" applyFill="1" applyBorder="1" applyAlignment="1">
      <alignment horizontal="center" vertical="center" wrapText="1"/>
    </xf>
    <xf numFmtId="165" fontId="16" fillId="0" borderId="6" xfId="1" applyNumberFormat="1" applyFont="1" applyFill="1" applyBorder="1" applyAlignment="1" applyProtection="1">
      <alignment horizontal="center" vertical="center" shrinkToFit="1"/>
      <protection locked="0"/>
    </xf>
    <xf numFmtId="166" fontId="38" fillId="7" borderId="5" xfId="303" applyNumberFormat="1" applyFont="1" applyFill="1" applyBorder="1" applyAlignment="1">
      <alignment horizontal="center" vertical="center" wrapText="1"/>
    </xf>
    <xf numFmtId="4" fontId="33" fillId="2" borderId="5" xfId="303" applyNumberFormat="1" applyFont="1" applyFill="1" applyBorder="1" applyAlignment="1">
      <alignment horizontal="center" vertical="center" wrapText="1"/>
    </xf>
    <xf numFmtId="166" fontId="38" fillId="7" borderId="13" xfId="0" applyNumberFormat="1" applyFont="1" applyFill="1" applyBorder="1" applyAlignment="1">
      <alignment horizontal="center" vertical="center" wrapText="1"/>
    </xf>
    <xf numFmtId="4" fontId="33" fillId="2" borderId="12" xfId="0" applyNumberFormat="1" applyFont="1" applyFill="1" applyBorder="1" applyAlignment="1">
      <alignment horizontal="center" vertical="center" wrapText="1"/>
    </xf>
    <xf numFmtId="166" fontId="38" fillId="7" borderId="6" xfId="0" applyNumberFormat="1" applyFont="1" applyFill="1" applyBorder="1" applyAlignment="1">
      <alignment horizontal="center" vertical="center" wrapText="1"/>
    </xf>
    <xf numFmtId="4" fontId="33" fillId="2" borderId="6" xfId="0" applyNumberFormat="1" applyFont="1" applyFill="1" applyBorder="1" applyAlignment="1">
      <alignment horizontal="center" vertical="center" wrapText="1"/>
    </xf>
    <xf numFmtId="166" fontId="38" fillId="7" borderId="4" xfId="225" applyNumberFormat="1" applyFont="1" applyFill="1" applyBorder="1" applyAlignment="1">
      <alignment horizontal="center" vertical="center" wrapText="1"/>
    </xf>
    <xf numFmtId="4" fontId="33" fillId="2" borderId="15" xfId="225" applyNumberFormat="1" applyFont="1" applyFill="1" applyBorder="1" applyAlignment="1">
      <alignment horizontal="center" vertical="center" wrapText="1"/>
    </xf>
    <xf numFmtId="0" fontId="16" fillId="0" borderId="6" xfId="333" applyFont="1" applyBorder="1" applyAlignment="1">
      <alignment horizontal="center" vertical="center"/>
    </xf>
    <xf numFmtId="0" fontId="27" fillId="0" borderId="6" xfId="444" applyFont="1" applyBorder="1" applyAlignment="1">
      <alignment horizontal="left" vertical="center" wrapText="1"/>
    </xf>
    <xf numFmtId="0" fontId="16" fillId="0" borderId="6" xfId="444" applyFont="1" applyBorder="1" applyAlignment="1">
      <alignment horizontal="left" vertical="center" wrapText="1"/>
    </xf>
    <xf numFmtId="0" fontId="16" fillId="0" borderId="6" xfId="444" applyFont="1" applyBorder="1" applyAlignment="1">
      <alignment horizontal="center" vertical="center" wrapText="1"/>
    </xf>
    <xf numFmtId="167" fontId="27" fillId="11" borderId="6" xfId="0" applyNumberFormat="1" applyFont="1" applyFill="1" applyBorder="1" applyAlignment="1">
      <alignment horizontal="center" vertical="center" wrapText="1"/>
    </xf>
    <xf numFmtId="165" fontId="27" fillId="10" borderId="6" xfId="0" applyNumberFormat="1" applyFont="1" applyFill="1" applyBorder="1" applyAlignment="1">
      <alignment horizontal="center" vertical="center" wrapText="1"/>
    </xf>
    <xf numFmtId="9" fontId="16" fillId="0" borderId="6" xfId="0" applyNumberFormat="1" applyFont="1" applyBorder="1" applyAlignment="1">
      <alignment horizontal="center" vertical="center" wrapText="1"/>
    </xf>
    <xf numFmtId="170" fontId="15" fillId="8" borderId="6" xfId="303" applyNumberFormat="1" applyFont="1" applyFill="1" applyBorder="1" applyAlignment="1">
      <alignment horizontal="center" vertical="center" wrapText="1"/>
    </xf>
    <xf numFmtId="170" fontId="38" fillId="7" borderId="6" xfId="0" applyNumberFormat="1" applyFont="1" applyFill="1" applyBorder="1" applyAlignment="1">
      <alignment horizontal="center" vertical="center" wrapText="1"/>
    </xf>
    <xf numFmtId="3" fontId="27" fillId="7" borderId="6" xfId="399" applyNumberFormat="1" applyFont="1" applyFill="1" applyBorder="1" applyAlignment="1">
      <alignment horizontal="center" vertical="center" wrapText="1"/>
    </xf>
    <xf numFmtId="4" fontId="33" fillId="2" borderId="7" xfId="399" applyNumberFormat="1" applyFont="1" applyFill="1" applyBorder="1" applyAlignment="1">
      <alignment horizontal="center" vertical="center" wrapText="1"/>
    </xf>
    <xf numFmtId="169" fontId="15" fillId="8" borderId="6" xfId="303" applyNumberFormat="1" applyFont="1" applyFill="1" applyBorder="1" applyAlignment="1">
      <alignment horizontal="center" vertical="center" wrapText="1"/>
    </xf>
    <xf numFmtId="169" fontId="27" fillId="7" borderId="6" xfId="444" applyNumberFormat="1" applyFont="1" applyFill="1" applyBorder="1" applyAlignment="1">
      <alignment horizontal="center" vertical="center" wrapText="1"/>
    </xf>
    <xf numFmtId="171" fontId="15" fillId="8" borderId="6" xfId="303" applyNumberFormat="1" applyFont="1" applyFill="1" applyBorder="1" applyAlignment="1">
      <alignment horizontal="center" vertical="center" wrapText="1"/>
    </xf>
    <xf numFmtId="170" fontId="27" fillId="7" borderId="6" xfId="444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27" fillId="0" borderId="8" xfId="444" applyFont="1" applyBorder="1" applyAlignment="1">
      <alignment horizontal="left" vertical="top" wrapText="1"/>
    </xf>
    <xf numFmtId="0" fontId="13" fillId="0" borderId="0" xfId="0" applyFont="1" applyAlignment="1">
      <alignment horizontal="center" vertical="top"/>
    </xf>
    <xf numFmtId="0" fontId="33" fillId="0" borderId="0" xfId="2" applyFont="1" applyAlignment="1">
      <alignment horizontal="left" vertical="center"/>
    </xf>
    <xf numFmtId="0" fontId="15" fillId="8" borderId="4" xfId="3" applyFont="1" applyFill="1" applyBorder="1" applyAlignment="1">
      <alignment horizontal="center" vertical="top" wrapText="1"/>
    </xf>
    <xf numFmtId="0" fontId="33" fillId="0" borderId="0" xfId="579" applyFont="1" applyAlignment="1">
      <alignment horizontal="left" vertical="top" wrapText="1"/>
    </xf>
    <xf numFmtId="0" fontId="15" fillId="10" borderId="9" xfId="444" applyFont="1" applyFill="1" applyBorder="1" applyAlignment="1">
      <alignment horizontal="center" vertical="center" wrapText="1"/>
    </xf>
    <xf numFmtId="1" fontId="15" fillId="0" borderId="0" xfId="0" applyNumberFormat="1" applyFont="1" applyBorder="1" applyAlignment="1">
      <alignment horizontal="center" vertical="top" shrinkToFit="1"/>
    </xf>
    <xf numFmtId="1" fontId="15" fillId="0" borderId="0" xfId="0" applyNumberFormat="1" applyFont="1" applyBorder="1" applyAlignment="1">
      <alignment horizontal="center" vertical="top" wrapText="1" shrinkToFit="1"/>
    </xf>
    <xf numFmtId="1" fontId="15" fillId="12" borderId="0" xfId="0" applyNumberFormat="1" applyFont="1" applyFill="1" applyBorder="1" applyAlignment="1">
      <alignment horizontal="center" vertical="top" wrapText="1"/>
    </xf>
  </cellXfs>
  <cellStyles count="913">
    <cellStyle name="Dziesiętny 2" xfId="176" xr:uid="{00000000-0005-0000-0000-000001000000}"/>
    <cellStyle name="Dziesiętny 2 2" xfId="177" xr:uid="{00000000-0005-0000-0000-000002000000}"/>
    <cellStyle name="Dziesiętny 3" xfId="178" xr:uid="{00000000-0005-0000-0000-000003000000}"/>
    <cellStyle name="Dziesiętny 4" xfId="908" xr:uid="{AA59581C-EC0F-4121-B0FF-D2AD95B2A06F}"/>
    <cellStyle name="Normal 2" xfId="8" xr:uid="{00000000-0005-0000-0000-000004000000}"/>
    <cellStyle name="Normalny" xfId="0" builtinId="0"/>
    <cellStyle name="Normalny 11" xfId="6" xr:uid="{00000000-0005-0000-0000-000006000000}"/>
    <cellStyle name="Normalny 13" xfId="179" xr:uid="{00000000-0005-0000-0000-000007000000}"/>
    <cellStyle name="Normalny 18" xfId="180" xr:uid="{00000000-0005-0000-0000-000008000000}"/>
    <cellStyle name="Normalny 19" xfId="181" xr:uid="{00000000-0005-0000-0000-000009000000}"/>
    <cellStyle name="Normalny 2" xfId="2" xr:uid="{00000000-0005-0000-0000-00000A000000}"/>
    <cellStyle name="Normalny 2 10" xfId="334" xr:uid="{00000000-0005-0000-0000-00000B000000}"/>
    <cellStyle name="Normalny 2 11" xfId="396" xr:uid="{00000000-0005-0000-0000-00000C000000}"/>
    <cellStyle name="Normalny 2 12" xfId="333" xr:uid="{00000000-0005-0000-0000-00000D000000}"/>
    <cellStyle name="Normalny 2 13" xfId="399" xr:uid="{00000000-0005-0000-0000-00000E000000}"/>
    <cellStyle name="Normalny 2 14" xfId="305" xr:uid="{00000000-0005-0000-0000-00000F000000}"/>
    <cellStyle name="Normalny 2 15" xfId="444" xr:uid="{00000000-0005-0000-0000-000010000000}"/>
    <cellStyle name="Normalny 2 16" xfId="373" xr:uid="{00000000-0005-0000-0000-000011000000}"/>
    <cellStyle name="Normalny 2 17" xfId="486" xr:uid="{00000000-0005-0000-0000-000012000000}"/>
    <cellStyle name="Normalny 2 18" xfId="404" xr:uid="{00000000-0005-0000-0000-000013000000}"/>
    <cellStyle name="Normalny 2 19" xfId="574" xr:uid="{00000000-0005-0000-0000-000014000000}"/>
    <cellStyle name="Normalny 2 2" xfId="182" xr:uid="{00000000-0005-0000-0000-000015000000}"/>
    <cellStyle name="Normalny 2 2 10" xfId="229" xr:uid="{00000000-0005-0000-0000-000016000000}"/>
    <cellStyle name="Normalny 2 2 11" xfId="395" xr:uid="{00000000-0005-0000-0000-000017000000}"/>
    <cellStyle name="Normalny 2 2 12" xfId="234" xr:uid="{00000000-0005-0000-0000-000018000000}"/>
    <cellStyle name="Normalny 2 2 13" xfId="398" xr:uid="{00000000-0005-0000-0000-000019000000}"/>
    <cellStyle name="Normalny 2 2 14" xfId="306" xr:uid="{00000000-0005-0000-0000-00001A000000}"/>
    <cellStyle name="Normalny 2 2 15" xfId="443" xr:uid="{00000000-0005-0000-0000-00001B000000}"/>
    <cellStyle name="Normalny 2 2 16" xfId="224" xr:uid="{00000000-0005-0000-0000-00001C000000}"/>
    <cellStyle name="Normalny 2 2 17" xfId="485" xr:uid="{00000000-0005-0000-0000-00001D000000}"/>
    <cellStyle name="Normalny 2 2 18" xfId="484" xr:uid="{00000000-0005-0000-0000-00001E000000}"/>
    <cellStyle name="Normalny 2 2 19" xfId="573" xr:uid="{00000000-0005-0000-0000-00001F000000}"/>
    <cellStyle name="Normalny 2 2 2" xfId="183" xr:uid="{00000000-0005-0000-0000-000020000000}"/>
    <cellStyle name="Normalny 2 2 20" xfId="402" xr:uid="{00000000-0005-0000-0000-000021000000}"/>
    <cellStyle name="Normalny 2 2 21" xfId="576" xr:uid="{00000000-0005-0000-0000-000022000000}"/>
    <cellStyle name="Normalny 2 2 22" xfId="400" xr:uid="{00000000-0005-0000-0000-000023000000}"/>
    <cellStyle name="Normalny 2 2 23" xfId="578" xr:uid="{00000000-0005-0000-0000-000024000000}"/>
    <cellStyle name="Normalny 2 2 24" xfId="397" xr:uid="{00000000-0005-0000-0000-000025000000}"/>
    <cellStyle name="Normalny 2 2 25" xfId="580" xr:uid="{00000000-0005-0000-0000-000026000000}"/>
    <cellStyle name="Normalny 2 2 26" xfId="490" xr:uid="{00000000-0005-0000-0000-000027000000}"/>
    <cellStyle name="Normalny 2 2 27" xfId="666" xr:uid="{00000000-0005-0000-0000-000028000000}"/>
    <cellStyle name="Normalny 2 2 28" xfId="394" xr:uid="{00000000-0005-0000-0000-000029000000}"/>
    <cellStyle name="Normalny 2 2 29" xfId="709" xr:uid="{00000000-0005-0000-0000-00002A000000}"/>
    <cellStyle name="Normalny 2 2 3" xfId="233" xr:uid="{00000000-0005-0000-0000-00002B000000}"/>
    <cellStyle name="Normalny 2 2 30" xfId="687" xr:uid="{00000000-0005-0000-0000-00002C000000}"/>
    <cellStyle name="Normalny 2 2 31" xfId="748" xr:uid="{00000000-0005-0000-0000-00002D000000}"/>
    <cellStyle name="Normalny 2 2 32" xfId="644" xr:uid="{00000000-0005-0000-0000-00002E000000}"/>
    <cellStyle name="Normalny 2 2 33" xfId="750" xr:uid="{00000000-0005-0000-0000-00002F000000}"/>
    <cellStyle name="Normalny 2 2 4" xfId="239" xr:uid="{00000000-0005-0000-0000-000030000000}"/>
    <cellStyle name="Normalny 2 2 5" xfId="231" xr:uid="{00000000-0005-0000-0000-000031000000}"/>
    <cellStyle name="Normalny 2 2 6" xfId="260" xr:uid="{00000000-0005-0000-0000-000032000000}"/>
    <cellStyle name="Normalny 2 2 7" xfId="312" xr:uid="{00000000-0005-0000-0000-000033000000}"/>
    <cellStyle name="Normalny 2 2 8" xfId="261" xr:uid="{00000000-0005-0000-0000-000034000000}"/>
    <cellStyle name="Normalny 2 2 9" xfId="302" xr:uid="{00000000-0005-0000-0000-000035000000}"/>
    <cellStyle name="Normalny 2 20" xfId="401" xr:uid="{00000000-0005-0000-0000-000036000000}"/>
    <cellStyle name="Normalny 2 21" xfId="577" xr:uid="{00000000-0005-0000-0000-000037000000}"/>
    <cellStyle name="Normalny 2 22" xfId="311" xr:uid="{00000000-0005-0000-0000-000038000000}"/>
    <cellStyle name="Normalny 2 23" xfId="579" xr:uid="{00000000-0005-0000-0000-000039000000}"/>
    <cellStyle name="Normalny 2 24" xfId="601" xr:uid="{00000000-0005-0000-0000-00003A000000}"/>
    <cellStyle name="Normalny 2 25" xfId="621" xr:uid="{00000000-0005-0000-0000-00003B000000}"/>
    <cellStyle name="Normalny 2 26" xfId="487" xr:uid="{00000000-0005-0000-0000-00003C000000}"/>
    <cellStyle name="Normalny 2 27" xfId="707" xr:uid="{00000000-0005-0000-0000-00003D000000}"/>
    <cellStyle name="Normalny 2 28" xfId="308" xr:uid="{00000000-0005-0000-0000-00003E000000}"/>
    <cellStyle name="Normalny 2 29" xfId="708" xr:uid="{00000000-0005-0000-0000-00003F000000}"/>
    <cellStyle name="Normalny 2 3" xfId="232" xr:uid="{00000000-0005-0000-0000-000040000000}"/>
    <cellStyle name="Normalny 2 30" xfId="771" xr:uid="{00000000-0005-0000-0000-000041000000}"/>
    <cellStyle name="Normalny 2 31" xfId="749" xr:uid="{00000000-0005-0000-0000-000042000000}"/>
    <cellStyle name="Normalny 2 32" xfId="770" xr:uid="{00000000-0005-0000-0000-000043000000}"/>
    <cellStyle name="Normalny 2 33" xfId="791" xr:uid="{00000000-0005-0000-0000-000044000000}"/>
    <cellStyle name="Normalny 2 4" xfId="240" xr:uid="{00000000-0005-0000-0000-000045000000}"/>
    <cellStyle name="Normalny 2 5" xfId="230" xr:uid="{00000000-0005-0000-0000-000046000000}"/>
    <cellStyle name="Normalny 2 6" xfId="225" xr:uid="{00000000-0005-0000-0000-000047000000}"/>
    <cellStyle name="Normalny 2 7" xfId="313" xr:uid="{00000000-0005-0000-0000-000048000000}"/>
    <cellStyle name="Normalny 2 8" xfId="227" xr:uid="{00000000-0005-0000-0000-000049000000}"/>
    <cellStyle name="Normalny 2 9" xfId="303" xr:uid="{00000000-0005-0000-0000-00004A000000}"/>
    <cellStyle name="Normalny 20" xfId="184" xr:uid="{00000000-0005-0000-0000-00004B000000}"/>
    <cellStyle name="Normalny 25" xfId="185" xr:uid="{00000000-0005-0000-0000-00004C000000}"/>
    <cellStyle name="Normalny 3" xfId="173" xr:uid="{00000000-0005-0000-0000-00004D000000}"/>
    <cellStyle name="Normalny 3 10" xfId="226" xr:uid="{00000000-0005-0000-0000-00004E000000}"/>
    <cellStyle name="Normalny 3 11" xfId="310" xr:uid="{00000000-0005-0000-0000-00004F000000}"/>
    <cellStyle name="Normalny 3 12" xfId="237" xr:uid="{00000000-0005-0000-0000-000050000000}"/>
    <cellStyle name="Normalny 3 13" xfId="393" xr:uid="{00000000-0005-0000-0000-000051000000}"/>
    <cellStyle name="Normalny 3 14" xfId="307" xr:uid="{00000000-0005-0000-0000-000052000000}"/>
    <cellStyle name="Normalny 3 15" xfId="445" xr:uid="{00000000-0005-0000-0000-000053000000}"/>
    <cellStyle name="Normalny 3 16" xfId="304" xr:uid="{00000000-0005-0000-0000-000054000000}"/>
    <cellStyle name="Normalny 3 17" xfId="403" xr:uid="{00000000-0005-0000-0000-000055000000}"/>
    <cellStyle name="Normalny 3 18" xfId="488" xr:uid="{00000000-0005-0000-0000-000056000000}"/>
    <cellStyle name="Normalny 3 19" xfId="571" xr:uid="{00000000-0005-0000-0000-000057000000}"/>
    <cellStyle name="Normalny 3 2" xfId="186" xr:uid="{00000000-0005-0000-0000-000058000000}"/>
    <cellStyle name="Normalny 3 20" xfId="489" xr:uid="{00000000-0005-0000-0000-000059000000}"/>
    <cellStyle name="Normalny 3 21" xfId="572" xr:uid="{00000000-0005-0000-0000-00005A000000}"/>
    <cellStyle name="Normalny 3 22" xfId="491" xr:uid="{00000000-0005-0000-0000-00005B000000}"/>
    <cellStyle name="Normalny 3 23" xfId="575" xr:uid="{00000000-0005-0000-0000-00005C000000}"/>
    <cellStyle name="Normalny 3 24" xfId="532" xr:uid="{00000000-0005-0000-0000-00005D000000}"/>
    <cellStyle name="Normalny 3 25" xfId="581" xr:uid="{00000000-0005-0000-0000-00005E000000}"/>
    <cellStyle name="Normalny 3 26" xfId="531" xr:uid="{00000000-0005-0000-0000-00005F000000}"/>
    <cellStyle name="Normalny 3 27" xfId="623" xr:uid="{00000000-0005-0000-0000-000060000000}"/>
    <cellStyle name="Normalny 3 28" xfId="530" xr:uid="{00000000-0005-0000-0000-000061000000}"/>
    <cellStyle name="Normalny 3 29" xfId="667" xr:uid="{00000000-0005-0000-0000-000062000000}"/>
    <cellStyle name="Normalny 3 3" xfId="236" xr:uid="{00000000-0005-0000-0000-000063000000}"/>
    <cellStyle name="Normalny 3 30" xfId="646" xr:uid="{00000000-0005-0000-0000-000064000000}"/>
    <cellStyle name="Normalny 3 31" xfId="622" xr:uid="{00000000-0005-0000-0000-000065000000}"/>
    <cellStyle name="Normalny 3 32" xfId="645" xr:uid="{00000000-0005-0000-0000-000066000000}"/>
    <cellStyle name="Normalny 3 33" xfId="624" xr:uid="{00000000-0005-0000-0000-000067000000}"/>
    <cellStyle name="Normalny 3 4" xfId="238" xr:uid="{00000000-0005-0000-0000-000068000000}"/>
    <cellStyle name="Normalny 3 5" xfId="235" xr:uid="{00000000-0005-0000-0000-000069000000}"/>
    <cellStyle name="Normalny 3 6" xfId="301" xr:uid="{00000000-0005-0000-0000-00006A000000}"/>
    <cellStyle name="Normalny 3 7" xfId="309" xr:uid="{00000000-0005-0000-0000-00006B000000}"/>
    <cellStyle name="Normalny 3 8" xfId="300" xr:uid="{00000000-0005-0000-0000-00006C000000}"/>
    <cellStyle name="Normalny 3 9" xfId="228" xr:uid="{00000000-0005-0000-0000-00006D000000}"/>
    <cellStyle name="Normalny 32" xfId="187" xr:uid="{00000000-0005-0000-0000-00006E000000}"/>
    <cellStyle name="Normalny 34" xfId="188" xr:uid="{00000000-0005-0000-0000-00006F000000}"/>
    <cellStyle name="Normalny 35" xfId="189" xr:uid="{00000000-0005-0000-0000-000070000000}"/>
    <cellStyle name="Normalny 36" xfId="190" xr:uid="{00000000-0005-0000-0000-000071000000}"/>
    <cellStyle name="Normalny 4" xfId="4" xr:uid="{00000000-0005-0000-0000-000072000000}"/>
    <cellStyle name="Normalny 5" xfId="174" xr:uid="{00000000-0005-0000-0000-000073000000}"/>
    <cellStyle name="Normalny 6" xfId="191" xr:uid="{00000000-0005-0000-0000-000074000000}"/>
    <cellStyle name="Normalny 66" xfId="192" xr:uid="{00000000-0005-0000-0000-000075000000}"/>
    <cellStyle name="Normalny 67" xfId="5" xr:uid="{00000000-0005-0000-0000-000076000000}"/>
    <cellStyle name="Normalny 68" xfId="193" xr:uid="{00000000-0005-0000-0000-000077000000}"/>
    <cellStyle name="Normalny 69" xfId="194" xr:uid="{00000000-0005-0000-0000-000078000000}"/>
    <cellStyle name="Normalny 7" xfId="195" xr:uid="{00000000-0005-0000-0000-000079000000}"/>
    <cellStyle name="Normalny 70" xfId="9" xr:uid="{00000000-0005-0000-0000-00007A000000}"/>
    <cellStyle name="Normalny 71" xfId="196" xr:uid="{00000000-0005-0000-0000-00007B000000}"/>
    <cellStyle name="Normalny 72" xfId="197" xr:uid="{00000000-0005-0000-0000-00007C000000}"/>
    <cellStyle name="Normalny 73" xfId="198" xr:uid="{00000000-0005-0000-0000-00007D000000}"/>
    <cellStyle name="Normalny 74" xfId="199" xr:uid="{00000000-0005-0000-0000-00007E000000}"/>
    <cellStyle name="Normalny 75" xfId="200" xr:uid="{00000000-0005-0000-0000-00007F000000}"/>
    <cellStyle name="Normalny 8" xfId="201" xr:uid="{00000000-0005-0000-0000-000080000000}"/>
    <cellStyle name="Normalny 84" xfId="10" xr:uid="{00000000-0005-0000-0000-000081000000}"/>
    <cellStyle name="Normalny 85" xfId="202" xr:uid="{00000000-0005-0000-0000-000082000000}"/>
    <cellStyle name="Normalny 86" xfId="203" xr:uid="{00000000-0005-0000-0000-000083000000}"/>
    <cellStyle name="Normalny 97" xfId="204" xr:uid="{00000000-0005-0000-0000-000084000000}"/>
    <cellStyle name="Normalny_Arkusz1" xfId="3" xr:uid="{00000000-0005-0000-0000-000085000000}"/>
    <cellStyle name="Procentowy" xfId="175" builtinId="5"/>
    <cellStyle name="S0" xfId="20" xr:uid="{00000000-0005-0000-0000-000088000000}"/>
    <cellStyle name="S0 10" xfId="405" xr:uid="{00000000-0005-0000-0000-000089000000}"/>
    <cellStyle name="S0 11" xfId="424" xr:uid="{00000000-0005-0000-0000-00008A000000}"/>
    <cellStyle name="S0 12" xfId="446" xr:uid="{00000000-0005-0000-0000-00008B000000}"/>
    <cellStyle name="S0 13" xfId="465" xr:uid="{00000000-0005-0000-0000-00008C000000}"/>
    <cellStyle name="S0 14" xfId="492" xr:uid="{00000000-0005-0000-0000-00008D000000}"/>
    <cellStyle name="S0 15" xfId="511" xr:uid="{00000000-0005-0000-0000-00008E000000}"/>
    <cellStyle name="S0 16" xfId="533" xr:uid="{00000000-0005-0000-0000-00008F000000}"/>
    <cellStyle name="S0 17" xfId="552" xr:uid="{00000000-0005-0000-0000-000090000000}"/>
    <cellStyle name="S0 18" xfId="582" xr:uid="{00000000-0005-0000-0000-000091000000}"/>
    <cellStyle name="S0 19" xfId="602" xr:uid="{00000000-0005-0000-0000-000092000000}"/>
    <cellStyle name="S0 2" xfId="205" xr:uid="{00000000-0005-0000-0000-000093000000}"/>
    <cellStyle name="S0 20" xfId="625" xr:uid="{00000000-0005-0000-0000-000094000000}"/>
    <cellStyle name="S0 21" xfId="647" xr:uid="{00000000-0005-0000-0000-000095000000}"/>
    <cellStyle name="S0 22" xfId="668" xr:uid="{00000000-0005-0000-0000-000096000000}"/>
    <cellStyle name="S0 23" xfId="688" xr:uid="{00000000-0005-0000-0000-000097000000}"/>
    <cellStyle name="S0 24" xfId="710" xr:uid="{00000000-0005-0000-0000-000098000000}"/>
    <cellStyle name="S0 25" xfId="729" xr:uid="{00000000-0005-0000-0000-000099000000}"/>
    <cellStyle name="S0 26" xfId="751" xr:uid="{00000000-0005-0000-0000-00009A000000}"/>
    <cellStyle name="S0 27" xfId="772" xr:uid="{00000000-0005-0000-0000-00009B000000}"/>
    <cellStyle name="S0 28" xfId="792" xr:uid="{00000000-0005-0000-0000-00009C000000}"/>
    <cellStyle name="S0 29" xfId="811" xr:uid="{00000000-0005-0000-0000-00009D000000}"/>
    <cellStyle name="S0 3" xfId="241" xr:uid="{00000000-0005-0000-0000-00009E000000}"/>
    <cellStyle name="S0 30" xfId="830" xr:uid="{00000000-0005-0000-0000-00009F000000}"/>
    <cellStyle name="S0 31" xfId="849" xr:uid="{00000000-0005-0000-0000-0000A0000000}"/>
    <cellStyle name="S0 32" xfId="868" xr:uid="{00000000-0005-0000-0000-0000A1000000}"/>
    <cellStyle name="S0 33" xfId="887" xr:uid="{00000000-0005-0000-0000-0000A2000000}"/>
    <cellStyle name="S0 4" xfId="262" xr:uid="{00000000-0005-0000-0000-0000A3000000}"/>
    <cellStyle name="S0 5" xfId="281" xr:uid="{00000000-0005-0000-0000-0000A4000000}"/>
    <cellStyle name="S0 6" xfId="314" xr:uid="{00000000-0005-0000-0000-0000A5000000}"/>
    <cellStyle name="S0 7" xfId="335" xr:uid="{00000000-0005-0000-0000-0000A6000000}"/>
    <cellStyle name="S0 8" xfId="354" xr:uid="{00000000-0005-0000-0000-0000A7000000}"/>
    <cellStyle name="S0 9" xfId="374" xr:uid="{00000000-0005-0000-0000-0000A8000000}"/>
    <cellStyle name="S1" xfId="21" xr:uid="{00000000-0005-0000-0000-0000A9000000}"/>
    <cellStyle name="S1 10" xfId="406" xr:uid="{00000000-0005-0000-0000-0000AA000000}"/>
    <cellStyle name="S1 11" xfId="425" xr:uid="{00000000-0005-0000-0000-0000AB000000}"/>
    <cellStyle name="S1 12" xfId="447" xr:uid="{00000000-0005-0000-0000-0000AC000000}"/>
    <cellStyle name="S1 13" xfId="466" xr:uid="{00000000-0005-0000-0000-0000AD000000}"/>
    <cellStyle name="S1 14" xfId="493" xr:uid="{00000000-0005-0000-0000-0000AE000000}"/>
    <cellStyle name="S1 15" xfId="512" xr:uid="{00000000-0005-0000-0000-0000AF000000}"/>
    <cellStyle name="S1 16" xfId="534" xr:uid="{00000000-0005-0000-0000-0000B0000000}"/>
    <cellStyle name="S1 17" xfId="553" xr:uid="{00000000-0005-0000-0000-0000B1000000}"/>
    <cellStyle name="S1 18" xfId="583" xr:uid="{00000000-0005-0000-0000-0000B2000000}"/>
    <cellStyle name="S1 19" xfId="603" xr:uid="{00000000-0005-0000-0000-0000B3000000}"/>
    <cellStyle name="S1 2" xfId="206" xr:uid="{00000000-0005-0000-0000-0000B4000000}"/>
    <cellStyle name="S1 20" xfId="626" xr:uid="{00000000-0005-0000-0000-0000B5000000}"/>
    <cellStyle name="S1 21" xfId="648" xr:uid="{00000000-0005-0000-0000-0000B6000000}"/>
    <cellStyle name="S1 22" xfId="669" xr:uid="{00000000-0005-0000-0000-0000B7000000}"/>
    <cellStyle name="S1 23" xfId="689" xr:uid="{00000000-0005-0000-0000-0000B8000000}"/>
    <cellStyle name="S1 24" xfId="711" xr:uid="{00000000-0005-0000-0000-0000B9000000}"/>
    <cellStyle name="S1 25" xfId="730" xr:uid="{00000000-0005-0000-0000-0000BA000000}"/>
    <cellStyle name="S1 26" xfId="752" xr:uid="{00000000-0005-0000-0000-0000BB000000}"/>
    <cellStyle name="S1 27" xfId="773" xr:uid="{00000000-0005-0000-0000-0000BC000000}"/>
    <cellStyle name="S1 28" xfId="793" xr:uid="{00000000-0005-0000-0000-0000BD000000}"/>
    <cellStyle name="S1 29" xfId="812" xr:uid="{00000000-0005-0000-0000-0000BE000000}"/>
    <cellStyle name="S1 3" xfId="242" xr:uid="{00000000-0005-0000-0000-0000BF000000}"/>
    <cellStyle name="S1 30" xfId="831" xr:uid="{00000000-0005-0000-0000-0000C0000000}"/>
    <cellStyle name="S1 31" xfId="850" xr:uid="{00000000-0005-0000-0000-0000C1000000}"/>
    <cellStyle name="S1 32" xfId="869" xr:uid="{00000000-0005-0000-0000-0000C2000000}"/>
    <cellStyle name="S1 33" xfId="888" xr:uid="{00000000-0005-0000-0000-0000C3000000}"/>
    <cellStyle name="S1 4" xfId="263" xr:uid="{00000000-0005-0000-0000-0000C4000000}"/>
    <cellStyle name="S1 5" xfId="282" xr:uid="{00000000-0005-0000-0000-0000C5000000}"/>
    <cellStyle name="S1 6" xfId="315" xr:uid="{00000000-0005-0000-0000-0000C6000000}"/>
    <cellStyle name="S1 7" xfId="336" xr:uid="{00000000-0005-0000-0000-0000C7000000}"/>
    <cellStyle name="S1 8" xfId="355" xr:uid="{00000000-0005-0000-0000-0000C8000000}"/>
    <cellStyle name="S1 9" xfId="375" xr:uid="{00000000-0005-0000-0000-0000C9000000}"/>
    <cellStyle name="S10" xfId="11" xr:uid="{00000000-0005-0000-0000-0000CA000000}"/>
    <cellStyle name="S10 10" xfId="62" xr:uid="{00000000-0005-0000-0000-0000CB000000}"/>
    <cellStyle name="S10 11" xfId="65" xr:uid="{00000000-0005-0000-0000-0000CC000000}"/>
    <cellStyle name="S10 12" xfId="68" xr:uid="{00000000-0005-0000-0000-0000CD000000}"/>
    <cellStyle name="S10 13" xfId="71" xr:uid="{00000000-0005-0000-0000-0000CE000000}"/>
    <cellStyle name="S10 14" xfId="74" xr:uid="{00000000-0005-0000-0000-0000CF000000}"/>
    <cellStyle name="S10 15" xfId="77" xr:uid="{00000000-0005-0000-0000-0000D0000000}"/>
    <cellStyle name="S10 16" xfId="80" xr:uid="{00000000-0005-0000-0000-0000D1000000}"/>
    <cellStyle name="S10 17" xfId="83" xr:uid="{00000000-0005-0000-0000-0000D2000000}"/>
    <cellStyle name="S10 18" xfId="86" xr:uid="{00000000-0005-0000-0000-0000D3000000}"/>
    <cellStyle name="S10 19" xfId="89" xr:uid="{00000000-0005-0000-0000-0000D4000000}"/>
    <cellStyle name="S10 2" xfId="22" xr:uid="{00000000-0005-0000-0000-0000D5000000}"/>
    <cellStyle name="S10 20" xfId="92" xr:uid="{00000000-0005-0000-0000-0000D6000000}"/>
    <cellStyle name="S10 21" xfId="95" xr:uid="{00000000-0005-0000-0000-0000D7000000}"/>
    <cellStyle name="S10 22" xfId="98" xr:uid="{00000000-0005-0000-0000-0000D8000000}"/>
    <cellStyle name="S10 23" xfId="101" xr:uid="{00000000-0005-0000-0000-0000D9000000}"/>
    <cellStyle name="S10 24" xfId="104" xr:uid="{00000000-0005-0000-0000-0000DA000000}"/>
    <cellStyle name="S10 25" xfId="107" xr:uid="{00000000-0005-0000-0000-0000DB000000}"/>
    <cellStyle name="S10 26" xfId="110" xr:uid="{00000000-0005-0000-0000-0000DC000000}"/>
    <cellStyle name="S10 27" xfId="113" xr:uid="{00000000-0005-0000-0000-0000DD000000}"/>
    <cellStyle name="S10 28" xfId="116" xr:uid="{00000000-0005-0000-0000-0000DE000000}"/>
    <cellStyle name="S10 29" xfId="119" xr:uid="{00000000-0005-0000-0000-0000DF000000}"/>
    <cellStyle name="S10 3" xfId="26" xr:uid="{00000000-0005-0000-0000-0000E0000000}"/>
    <cellStyle name="S10 30" xfId="122" xr:uid="{00000000-0005-0000-0000-0000E1000000}"/>
    <cellStyle name="S10 31" xfId="125" xr:uid="{00000000-0005-0000-0000-0000E2000000}"/>
    <cellStyle name="S10 32" xfId="128" xr:uid="{00000000-0005-0000-0000-0000E3000000}"/>
    <cellStyle name="S10 33" xfId="131" xr:uid="{00000000-0005-0000-0000-0000E4000000}"/>
    <cellStyle name="S10 34" xfId="134" xr:uid="{00000000-0005-0000-0000-0000E5000000}"/>
    <cellStyle name="S10 35" xfId="137" xr:uid="{00000000-0005-0000-0000-0000E6000000}"/>
    <cellStyle name="S10 36" xfId="140" xr:uid="{00000000-0005-0000-0000-0000E7000000}"/>
    <cellStyle name="S10 37" xfId="143" xr:uid="{00000000-0005-0000-0000-0000E8000000}"/>
    <cellStyle name="S10 38" xfId="146" xr:uid="{00000000-0005-0000-0000-0000E9000000}"/>
    <cellStyle name="S10 39" xfId="149" xr:uid="{00000000-0005-0000-0000-0000EA000000}"/>
    <cellStyle name="S10 4" xfId="47" xr:uid="{00000000-0005-0000-0000-0000EB000000}"/>
    <cellStyle name="S10 40" xfId="152" xr:uid="{00000000-0005-0000-0000-0000EC000000}"/>
    <cellStyle name="S10 41" xfId="155" xr:uid="{00000000-0005-0000-0000-0000ED000000}"/>
    <cellStyle name="S10 42" xfId="158" xr:uid="{00000000-0005-0000-0000-0000EE000000}"/>
    <cellStyle name="S10 43" xfId="161" xr:uid="{00000000-0005-0000-0000-0000EF000000}"/>
    <cellStyle name="S10 44" xfId="164" xr:uid="{00000000-0005-0000-0000-0000F0000000}"/>
    <cellStyle name="S10 45" xfId="167" xr:uid="{00000000-0005-0000-0000-0000F1000000}"/>
    <cellStyle name="S10 46" xfId="170" xr:uid="{00000000-0005-0000-0000-0000F2000000}"/>
    <cellStyle name="S10 47" xfId="172" xr:uid="{00000000-0005-0000-0000-0000F3000000}"/>
    <cellStyle name="S10 48" xfId="207" xr:uid="{00000000-0005-0000-0000-0000F4000000}"/>
    <cellStyle name="S10 49" xfId="243" xr:uid="{00000000-0005-0000-0000-0000F5000000}"/>
    <cellStyle name="S10 5" xfId="29" xr:uid="{00000000-0005-0000-0000-0000F6000000}"/>
    <cellStyle name="S10 50" xfId="264" xr:uid="{00000000-0005-0000-0000-0000F7000000}"/>
    <cellStyle name="S10 51" xfId="283" xr:uid="{00000000-0005-0000-0000-0000F8000000}"/>
    <cellStyle name="S10 52" xfId="316" xr:uid="{00000000-0005-0000-0000-0000F9000000}"/>
    <cellStyle name="S10 53" xfId="337" xr:uid="{00000000-0005-0000-0000-0000FA000000}"/>
    <cellStyle name="S10 54" xfId="356" xr:uid="{00000000-0005-0000-0000-0000FB000000}"/>
    <cellStyle name="S10 55" xfId="376" xr:uid="{00000000-0005-0000-0000-0000FC000000}"/>
    <cellStyle name="S10 56" xfId="407" xr:uid="{00000000-0005-0000-0000-0000FD000000}"/>
    <cellStyle name="S10 57" xfId="426" xr:uid="{00000000-0005-0000-0000-0000FE000000}"/>
    <cellStyle name="S10 58" xfId="448" xr:uid="{00000000-0005-0000-0000-0000FF000000}"/>
    <cellStyle name="S10 59" xfId="467" xr:uid="{00000000-0005-0000-0000-000000010000}"/>
    <cellStyle name="S10 6" xfId="50" xr:uid="{00000000-0005-0000-0000-000001010000}"/>
    <cellStyle name="S10 60" xfId="494" xr:uid="{00000000-0005-0000-0000-000002010000}"/>
    <cellStyle name="S10 61" xfId="513" xr:uid="{00000000-0005-0000-0000-000003010000}"/>
    <cellStyle name="S10 62" xfId="535" xr:uid="{00000000-0005-0000-0000-000004010000}"/>
    <cellStyle name="S10 63" xfId="554" xr:uid="{00000000-0005-0000-0000-000005010000}"/>
    <cellStyle name="S10 64" xfId="584" xr:uid="{00000000-0005-0000-0000-000006010000}"/>
    <cellStyle name="S10 65" xfId="604" xr:uid="{00000000-0005-0000-0000-000007010000}"/>
    <cellStyle name="S10 66" xfId="627" xr:uid="{00000000-0005-0000-0000-000008010000}"/>
    <cellStyle name="S10 67" xfId="649" xr:uid="{00000000-0005-0000-0000-000009010000}"/>
    <cellStyle name="S10 68" xfId="670" xr:uid="{00000000-0005-0000-0000-00000A010000}"/>
    <cellStyle name="S10 69" xfId="690" xr:uid="{00000000-0005-0000-0000-00000B010000}"/>
    <cellStyle name="S10 7" xfId="53" xr:uid="{00000000-0005-0000-0000-00000C010000}"/>
    <cellStyle name="S10 70" xfId="712" xr:uid="{00000000-0005-0000-0000-00000D010000}"/>
    <cellStyle name="S10 71" xfId="731" xr:uid="{00000000-0005-0000-0000-00000E010000}"/>
    <cellStyle name="S10 72" xfId="753" xr:uid="{00000000-0005-0000-0000-00000F010000}"/>
    <cellStyle name="S10 73" xfId="774" xr:uid="{00000000-0005-0000-0000-000010010000}"/>
    <cellStyle name="S10 74" xfId="794" xr:uid="{00000000-0005-0000-0000-000011010000}"/>
    <cellStyle name="S10 75" xfId="813" xr:uid="{00000000-0005-0000-0000-000012010000}"/>
    <cellStyle name="S10 76" xfId="832" xr:uid="{00000000-0005-0000-0000-000013010000}"/>
    <cellStyle name="S10 77" xfId="851" xr:uid="{00000000-0005-0000-0000-000014010000}"/>
    <cellStyle name="S10 78" xfId="870" xr:uid="{00000000-0005-0000-0000-000015010000}"/>
    <cellStyle name="S10 79" xfId="889" xr:uid="{00000000-0005-0000-0000-000016010000}"/>
    <cellStyle name="S10 8" xfId="56" xr:uid="{00000000-0005-0000-0000-000017010000}"/>
    <cellStyle name="S10 9" xfId="59" xr:uid="{00000000-0005-0000-0000-000018010000}"/>
    <cellStyle name="S11" xfId="12" xr:uid="{00000000-0005-0000-0000-000019010000}"/>
    <cellStyle name="S11 10" xfId="61" xr:uid="{00000000-0005-0000-0000-00001A010000}"/>
    <cellStyle name="S11 11" xfId="64" xr:uid="{00000000-0005-0000-0000-00001B010000}"/>
    <cellStyle name="S11 12" xfId="67" xr:uid="{00000000-0005-0000-0000-00001C010000}"/>
    <cellStyle name="S11 13" xfId="70" xr:uid="{00000000-0005-0000-0000-00001D010000}"/>
    <cellStyle name="S11 14" xfId="73" xr:uid="{00000000-0005-0000-0000-00001E010000}"/>
    <cellStyle name="S11 15" xfId="76" xr:uid="{00000000-0005-0000-0000-00001F010000}"/>
    <cellStyle name="S11 16" xfId="79" xr:uid="{00000000-0005-0000-0000-000020010000}"/>
    <cellStyle name="S11 17" xfId="82" xr:uid="{00000000-0005-0000-0000-000021010000}"/>
    <cellStyle name="S11 18" xfId="85" xr:uid="{00000000-0005-0000-0000-000022010000}"/>
    <cellStyle name="S11 19" xfId="88" xr:uid="{00000000-0005-0000-0000-000023010000}"/>
    <cellStyle name="S11 2" xfId="23" xr:uid="{00000000-0005-0000-0000-000024010000}"/>
    <cellStyle name="S11 20" xfId="91" xr:uid="{00000000-0005-0000-0000-000025010000}"/>
    <cellStyle name="S11 21" xfId="94" xr:uid="{00000000-0005-0000-0000-000026010000}"/>
    <cellStyle name="S11 22" xfId="97" xr:uid="{00000000-0005-0000-0000-000027010000}"/>
    <cellStyle name="S11 23" xfId="100" xr:uid="{00000000-0005-0000-0000-000028010000}"/>
    <cellStyle name="S11 24" xfId="103" xr:uid="{00000000-0005-0000-0000-000029010000}"/>
    <cellStyle name="S11 25" xfId="106" xr:uid="{00000000-0005-0000-0000-00002A010000}"/>
    <cellStyle name="S11 26" xfId="109" xr:uid="{00000000-0005-0000-0000-00002B010000}"/>
    <cellStyle name="S11 27" xfId="112" xr:uid="{00000000-0005-0000-0000-00002C010000}"/>
    <cellStyle name="S11 28" xfId="115" xr:uid="{00000000-0005-0000-0000-00002D010000}"/>
    <cellStyle name="S11 29" xfId="118" xr:uid="{00000000-0005-0000-0000-00002E010000}"/>
    <cellStyle name="S11 3" xfId="25" xr:uid="{00000000-0005-0000-0000-00002F010000}"/>
    <cellStyle name="S11 30" xfId="121" xr:uid="{00000000-0005-0000-0000-000030010000}"/>
    <cellStyle name="S11 31" xfId="124" xr:uid="{00000000-0005-0000-0000-000031010000}"/>
    <cellStyle name="S11 32" xfId="127" xr:uid="{00000000-0005-0000-0000-000032010000}"/>
    <cellStyle name="S11 33" xfId="130" xr:uid="{00000000-0005-0000-0000-000033010000}"/>
    <cellStyle name="S11 34" xfId="133" xr:uid="{00000000-0005-0000-0000-000034010000}"/>
    <cellStyle name="S11 35" xfId="136" xr:uid="{00000000-0005-0000-0000-000035010000}"/>
    <cellStyle name="S11 36" xfId="139" xr:uid="{00000000-0005-0000-0000-000036010000}"/>
    <cellStyle name="S11 37" xfId="142" xr:uid="{00000000-0005-0000-0000-000037010000}"/>
    <cellStyle name="S11 38" xfId="145" xr:uid="{00000000-0005-0000-0000-000038010000}"/>
    <cellStyle name="S11 39" xfId="148" xr:uid="{00000000-0005-0000-0000-000039010000}"/>
    <cellStyle name="S11 4" xfId="46" xr:uid="{00000000-0005-0000-0000-00003A010000}"/>
    <cellStyle name="S11 40" xfId="151" xr:uid="{00000000-0005-0000-0000-00003B010000}"/>
    <cellStyle name="S11 41" xfId="154" xr:uid="{00000000-0005-0000-0000-00003C010000}"/>
    <cellStyle name="S11 42" xfId="157" xr:uid="{00000000-0005-0000-0000-00003D010000}"/>
    <cellStyle name="S11 43" xfId="160" xr:uid="{00000000-0005-0000-0000-00003E010000}"/>
    <cellStyle name="S11 44" xfId="163" xr:uid="{00000000-0005-0000-0000-00003F010000}"/>
    <cellStyle name="S11 45" xfId="166" xr:uid="{00000000-0005-0000-0000-000040010000}"/>
    <cellStyle name="S11 46" xfId="169" xr:uid="{00000000-0005-0000-0000-000041010000}"/>
    <cellStyle name="S11 47" xfId="171" xr:uid="{00000000-0005-0000-0000-000042010000}"/>
    <cellStyle name="S11 48" xfId="208" xr:uid="{00000000-0005-0000-0000-000043010000}"/>
    <cellStyle name="S11 49" xfId="244" xr:uid="{00000000-0005-0000-0000-000044010000}"/>
    <cellStyle name="S11 5" xfId="28" xr:uid="{00000000-0005-0000-0000-000045010000}"/>
    <cellStyle name="S11 50" xfId="265" xr:uid="{00000000-0005-0000-0000-000046010000}"/>
    <cellStyle name="S11 51" xfId="284" xr:uid="{00000000-0005-0000-0000-000047010000}"/>
    <cellStyle name="S11 52" xfId="317" xr:uid="{00000000-0005-0000-0000-000048010000}"/>
    <cellStyle name="S11 53" xfId="338" xr:uid="{00000000-0005-0000-0000-000049010000}"/>
    <cellStyle name="S11 54" xfId="357" xr:uid="{00000000-0005-0000-0000-00004A010000}"/>
    <cellStyle name="S11 55" xfId="377" xr:uid="{00000000-0005-0000-0000-00004B010000}"/>
    <cellStyle name="S11 56" xfId="408" xr:uid="{00000000-0005-0000-0000-00004C010000}"/>
    <cellStyle name="S11 57" xfId="427" xr:uid="{00000000-0005-0000-0000-00004D010000}"/>
    <cellStyle name="S11 58" xfId="449" xr:uid="{00000000-0005-0000-0000-00004E010000}"/>
    <cellStyle name="S11 59" xfId="468" xr:uid="{00000000-0005-0000-0000-00004F010000}"/>
    <cellStyle name="S11 6" xfId="49" xr:uid="{00000000-0005-0000-0000-000050010000}"/>
    <cellStyle name="S11 60" xfId="495" xr:uid="{00000000-0005-0000-0000-000051010000}"/>
    <cellStyle name="S11 61" xfId="514" xr:uid="{00000000-0005-0000-0000-000052010000}"/>
    <cellStyle name="S11 62" xfId="536" xr:uid="{00000000-0005-0000-0000-000053010000}"/>
    <cellStyle name="S11 63" xfId="555" xr:uid="{00000000-0005-0000-0000-000054010000}"/>
    <cellStyle name="S11 64" xfId="585" xr:uid="{00000000-0005-0000-0000-000055010000}"/>
    <cellStyle name="S11 65" xfId="605" xr:uid="{00000000-0005-0000-0000-000056010000}"/>
    <cellStyle name="S11 66" xfId="628" xr:uid="{00000000-0005-0000-0000-000057010000}"/>
    <cellStyle name="S11 67" xfId="650" xr:uid="{00000000-0005-0000-0000-000058010000}"/>
    <cellStyle name="S11 68" xfId="671" xr:uid="{00000000-0005-0000-0000-000059010000}"/>
    <cellStyle name="S11 69" xfId="691" xr:uid="{00000000-0005-0000-0000-00005A010000}"/>
    <cellStyle name="S11 7" xfId="52" xr:uid="{00000000-0005-0000-0000-00005B010000}"/>
    <cellStyle name="S11 70" xfId="713" xr:uid="{00000000-0005-0000-0000-00005C010000}"/>
    <cellStyle name="S11 71" xfId="732" xr:uid="{00000000-0005-0000-0000-00005D010000}"/>
    <cellStyle name="S11 72" xfId="754" xr:uid="{00000000-0005-0000-0000-00005E010000}"/>
    <cellStyle name="S11 73" xfId="775" xr:uid="{00000000-0005-0000-0000-00005F010000}"/>
    <cellStyle name="S11 74" xfId="795" xr:uid="{00000000-0005-0000-0000-000060010000}"/>
    <cellStyle name="S11 75" xfId="814" xr:uid="{00000000-0005-0000-0000-000061010000}"/>
    <cellStyle name="S11 76" xfId="833" xr:uid="{00000000-0005-0000-0000-000062010000}"/>
    <cellStyle name="S11 77" xfId="852" xr:uid="{00000000-0005-0000-0000-000063010000}"/>
    <cellStyle name="S11 78" xfId="871" xr:uid="{00000000-0005-0000-0000-000064010000}"/>
    <cellStyle name="S11 79" xfId="890" xr:uid="{00000000-0005-0000-0000-000065010000}"/>
    <cellStyle name="S11 8" xfId="55" xr:uid="{00000000-0005-0000-0000-000066010000}"/>
    <cellStyle name="S11 9" xfId="58" xr:uid="{00000000-0005-0000-0000-000067010000}"/>
    <cellStyle name="S12" xfId="13" xr:uid="{00000000-0005-0000-0000-000068010000}"/>
    <cellStyle name="S12 10" xfId="60" xr:uid="{00000000-0005-0000-0000-000069010000}"/>
    <cellStyle name="S12 11" xfId="63" xr:uid="{00000000-0005-0000-0000-00006A010000}"/>
    <cellStyle name="S12 12" xfId="66" xr:uid="{00000000-0005-0000-0000-00006B010000}"/>
    <cellStyle name="S12 13" xfId="69" xr:uid="{00000000-0005-0000-0000-00006C010000}"/>
    <cellStyle name="S12 14" xfId="72" xr:uid="{00000000-0005-0000-0000-00006D010000}"/>
    <cellStyle name="S12 15" xfId="75" xr:uid="{00000000-0005-0000-0000-00006E010000}"/>
    <cellStyle name="S12 16" xfId="78" xr:uid="{00000000-0005-0000-0000-00006F010000}"/>
    <cellStyle name="S12 17" xfId="81" xr:uid="{00000000-0005-0000-0000-000070010000}"/>
    <cellStyle name="S12 18" xfId="84" xr:uid="{00000000-0005-0000-0000-000071010000}"/>
    <cellStyle name="S12 19" xfId="87" xr:uid="{00000000-0005-0000-0000-000072010000}"/>
    <cellStyle name="S12 2" xfId="24" xr:uid="{00000000-0005-0000-0000-000073010000}"/>
    <cellStyle name="S12 20" xfId="90" xr:uid="{00000000-0005-0000-0000-000074010000}"/>
    <cellStyle name="S12 21" xfId="93" xr:uid="{00000000-0005-0000-0000-000075010000}"/>
    <cellStyle name="S12 22" xfId="96" xr:uid="{00000000-0005-0000-0000-000076010000}"/>
    <cellStyle name="S12 23" xfId="99" xr:uid="{00000000-0005-0000-0000-000077010000}"/>
    <cellStyle name="S12 24" xfId="102" xr:uid="{00000000-0005-0000-0000-000078010000}"/>
    <cellStyle name="S12 25" xfId="105" xr:uid="{00000000-0005-0000-0000-000079010000}"/>
    <cellStyle name="S12 26" xfId="108" xr:uid="{00000000-0005-0000-0000-00007A010000}"/>
    <cellStyle name="S12 27" xfId="111" xr:uid="{00000000-0005-0000-0000-00007B010000}"/>
    <cellStyle name="S12 28" xfId="114" xr:uid="{00000000-0005-0000-0000-00007C010000}"/>
    <cellStyle name="S12 29" xfId="117" xr:uid="{00000000-0005-0000-0000-00007D010000}"/>
    <cellStyle name="S12 3" xfId="19" xr:uid="{00000000-0005-0000-0000-00007E010000}"/>
    <cellStyle name="S12 30" xfId="120" xr:uid="{00000000-0005-0000-0000-00007F010000}"/>
    <cellStyle name="S12 31" xfId="123" xr:uid="{00000000-0005-0000-0000-000080010000}"/>
    <cellStyle name="S12 32" xfId="126" xr:uid="{00000000-0005-0000-0000-000081010000}"/>
    <cellStyle name="S12 33" xfId="129" xr:uid="{00000000-0005-0000-0000-000082010000}"/>
    <cellStyle name="S12 34" xfId="132" xr:uid="{00000000-0005-0000-0000-000083010000}"/>
    <cellStyle name="S12 35" xfId="135" xr:uid="{00000000-0005-0000-0000-000084010000}"/>
    <cellStyle name="S12 36" xfId="138" xr:uid="{00000000-0005-0000-0000-000085010000}"/>
    <cellStyle name="S12 37" xfId="141" xr:uid="{00000000-0005-0000-0000-000086010000}"/>
    <cellStyle name="S12 38" xfId="144" xr:uid="{00000000-0005-0000-0000-000087010000}"/>
    <cellStyle name="S12 39" xfId="147" xr:uid="{00000000-0005-0000-0000-000088010000}"/>
    <cellStyle name="S12 4" xfId="45" xr:uid="{00000000-0005-0000-0000-000089010000}"/>
    <cellStyle name="S12 40" xfId="150" xr:uid="{00000000-0005-0000-0000-00008A010000}"/>
    <cellStyle name="S12 41" xfId="153" xr:uid="{00000000-0005-0000-0000-00008B010000}"/>
    <cellStyle name="S12 42" xfId="156" xr:uid="{00000000-0005-0000-0000-00008C010000}"/>
    <cellStyle name="S12 43" xfId="159" xr:uid="{00000000-0005-0000-0000-00008D010000}"/>
    <cellStyle name="S12 44" xfId="162" xr:uid="{00000000-0005-0000-0000-00008E010000}"/>
    <cellStyle name="S12 45" xfId="165" xr:uid="{00000000-0005-0000-0000-00008F010000}"/>
    <cellStyle name="S12 46" xfId="168" xr:uid="{00000000-0005-0000-0000-000090010000}"/>
    <cellStyle name="S12 47" xfId="44" xr:uid="{00000000-0005-0000-0000-000091010000}"/>
    <cellStyle name="S12 48" xfId="209" xr:uid="{00000000-0005-0000-0000-000092010000}"/>
    <cellStyle name="S12 49" xfId="245" xr:uid="{00000000-0005-0000-0000-000093010000}"/>
    <cellStyle name="S12 5" xfId="27" xr:uid="{00000000-0005-0000-0000-000094010000}"/>
    <cellStyle name="S12 50" xfId="266" xr:uid="{00000000-0005-0000-0000-000095010000}"/>
    <cellStyle name="S12 51" xfId="285" xr:uid="{00000000-0005-0000-0000-000096010000}"/>
    <cellStyle name="S12 52" xfId="318" xr:uid="{00000000-0005-0000-0000-000097010000}"/>
    <cellStyle name="S12 53" xfId="339" xr:uid="{00000000-0005-0000-0000-000098010000}"/>
    <cellStyle name="S12 54" xfId="358" xr:uid="{00000000-0005-0000-0000-000099010000}"/>
    <cellStyle name="S12 55" xfId="378" xr:uid="{00000000-0005-0000-0000-00009A010000}"/>
    <cellStyle name="S12 56" xfId="409" xr:uid="{00000000-0005-0000-0000-00009B010000}"/>
    <cellStyle name="S12 57" xfId="428" xr:uid="{00000000-0005-0000-0000-00009C010000}"/>
    <cellStyle name="S12 58" xfId="450" xr:uid="{00000000-0005-0000-0000-00009D010000}"/>
    <cellStyle name="S12 59" xfId="469" xr:uid="{00000000-0005-0000-0000-00009E010000}"/>
    <cellStyle name="S12 6" xfId="48" xr:uid="{00000000-0005-0000-0000-00009F010000}"/>
    <cellStyle name="S12 60" xfId="496" xr:uid="{00000000-0005-0000-0000-0000A0010000}"/>
    <cellStyle name="S12 61" xfId="515" xr:uid="{00000000-0005-0000-0000-0000A1010000}"/>
    <cellStyle name="S12 62" xfId="537" xr:uid="{00000000-0005-0000-0000-0000A2010000}"/>
    <cellStyle name="S12 63" xfId="556" xr:uid="{00000000-0005-0000-0000-0000A3010000}"/>
    <cellStyle name="S12 64" xfId="586" xr:uid="{00000000-0005-0000-0000-0000A4010000}"/>
    <cellStyle name="S12 65" xfId="606" xr:uid="{00000000-0005-0000-0000-0000A5010000}"/>
    <cellStyle name="S12 66" xfId="629" xr:uid="{00000000-0005-0000-0000-0000A6010000}"/>
    <cellStyle name="S12 67" xfId="651" xr:uid="{00000000-0005-0000-0000-0000A7010000}"/>
    <cellStyle name="S12 68" xfId="672" xr:uid="{00000000-0005-0000-0000-0000A8010000}"/>
    <cellStyle name="S12 69" xfId="692" xr:uid="{00000000-0005-0000-0000-0000A9010000}"/>
    <cellStyle name="S12 7" xfId="51" xr:uid="{00000000-0005-0000-0000-0000AA010000}"/>
    <cellStyle name="S12 70" xfId="714" xr:uid="{00000000-0005-0000-0000-0000AB010000}"/>
    <cellStyle name="S12 71" xfId="733" xr:uid="{00000000-0005-0000-0000-0000AC010000}"/>
    <cellStyle name="S12 72" xfId="755" xr:uid="{00000000-0005-0000-0000-0000AD010000}"/>
    <cellStyle name="S12 73" xfId="776" xr:uid="{00000000-0005-0000-0000-0000AE010000}"/>
    <cellStyle name="S12 74" xfId="796" xr:uid="{00000000-0005-0000-0000-0000AF010000}"/>
    <cellStyle name="S12 75" xfId="815" xr:uid="{00000000-0005-0000-0000-0000B0010000}"/>
    <cellStyle name="S12 76" xfId="834" xr:uid="{00000000-0005-0000-0000-0000B1010000}"/>
    <cellStyle name="S12 77" xfId="853" xr:uid="{00000000-0005-0000-0000-0000B2010000}"/>
    <cellStyle name="S12 78" xfId="872" xr:uid="{00000000-0005-0000-0000-0000B3010000}"/>
    <cellStyle name="S12 79" xfId="891" xr:uid="{00000000-0005-0000-0000-0000B4010000}"/>
    <cellStyle name="S12 8" xfId="54" xr:uid="{00000000-0005-0000-0000-0000B5010000}"/>
    <cellStyle name="S12 9" xfId="57" xr:uid="{00000000-0005-0000-0000-0000B6010000}"/>
    <cellStyle name="S13" xfId="14" xr:uid="{00000000-0005-0000-0000-0000B7010000}"/>
    <cellStyle name="S13 10" xfId="410" xr:uid="{00000000-0005-0000-0000-0000B8010000}"/>
    <cellStyle name="S13 11" xfId="429" xr:uid="{00000000-0005-0000-0000-0000B9010000}"/>
    <cellStyle name="S13 12" xfId="451" xr:uid="{00000000-0005-0000-0000-0000BA010000}"/>
    <cellStyle name="S13 13" xfId="470" xr:uid="{00000000-0005-0000-0000-0000BB010000}"/>
    <cellStyle name="S13 14" xfId="497" xr:uid="{00000000-0005-0000-0000-0000BC010000}"/>
    <cellStyle name="S13 15" xfId="516" xr:uid="{00000000-0005-0000-0000-0000BD010000}"/>
    <cellStyle name="S13 16" xfId="538" xr:uid="{00000000-0005-0000-0000-0000BE010000}"/>
    <cellStyle name="S13 17" xfId="557" xr:uid="{00000000-0005-0000-0000-0000BF010000}"/>
    <cellStyle name="S13 18" xfId="587" xr:uid="{00000000-0005-0000-0000-0000C0010000}"/>
    <cellStyle name="S13 19" xfId="607" xr:uid="{00000000-0005-0000-0000-0000C1010000}"/>
    <cellStyle name="S13 2" xfId="210" xr:uid="{00000000-0005-0000-0000-0000C2010000}"/>
    <cellStyle name="S13 20" xfId="630" xr:uid="{00000000-0005-0000-0000-0000C3010000}"/>
    <cellStyle name="S13 21" xfId="652" xr:uid="{00000000-0005-0000-0000-0000C4010000}"/>
    <cellStyle name="S13 22" xfId="673" xr:uid="{00000000-0005-0000-0000-0000C5010000}"/>
    <cellStyle name="S13 23" xfId="693" xr:uid="{00000000-0005-0000-0000-0000C6010000}"/>
    <cellStyle name="S13 24" xfId="715" xr:uid="{00000000-0005-0000-0000-0000C7010000}"/>
    <cellStyle name="S13 25" xfId="734" xr:uid="{00000000-0005-0000-0000-0000C8010000}"/>
    <cellStyle name="S13 26" xfId="756" xr:uid="{00000000-0005-0000-0000-0000C9010000}"/>
    <cellStyle name="S13 27" xfId="777" xr:uid="{00000000-0005-0000-0000-0000CA010000}"/>
    <cellStyle name="S13 28" xfId="797" xr:uid="{00000000-0005-0000-0000-0000CB010000}"/>
    <cellStyle name="S13 29" xfId="816" xr:uid="{00000000-0005-0000-0000-0000CC010000}"/>
    <cellStyle name="S13 3" xfId="246" xr:uid="{00000000-0005-0000-0000-0000CD010000}"/>
    <cellStyle name="S13 30" xfId="835" xr:uid="{00000000-0005-0000-0000-0000CE010000}"/>
    <cellStyle name="S13 31" xfId="854" xr:uid="{00000000-0005-0000-0000-0000CF010000}"/>
    <cellStyle name="S13 32" xfId="873" xr:uid="{00000000-0005-0000-0000-0000D0010000}"/>
    <cellStyle name="S13 33" xfId="892" xr:uid="{00000000-0005-0000-0000-0000D1010000}"/>
    <cellStyle name="S13 4" xfId="267" xr:uid="{00000000-0005-0000-0000-0000D2010000}"/>
    <cellStyle name="S13 5" xfId="286" xr:uid="{00000000-0005-0000-0000-0000D3010000}"/>
    <cellStyle name="S13 6" xfId="319" xr:uid="{00000000-0005-0000-0000-0000D4010000}"/>
    <cellStyle name="S13 7" xfId="340" xr:uid="{00000000-0005-0000-0000-0000D5010000}"/>
    <cellStyle name="S13 8" xfId="359" xr:uid="{00000000-0005-0000-0000-0000D6010000}"/>
    <cellStyle name="S13 9" xfId="379" xr:uid="{00000000-0005-0000-0000-0000D7010000}"/>
    <cellStyle name="S14" xfId="15" xr:uid="{00000000-0005-0000-0000-0000D8010000}"/>
    <cellStyle name="S14 10" xfId="411" xr:uid="{00000000-0005-0000-0000-0000D9010000}"/>
    <cellStyle name="S14 11" xfId="430" xr:uid="{00000000-0005-0000-0000-0000DA010000}"/>
    <cellStyle name="S14 12" xfId="452" xr:uid="{00000000-0005-0000-0000-0000DB010000}"/>
    <cellStyle name="S14 13" xfId="471" xr:uid="{00000000-0005-0000-0000-0000DC010000}"/>
    <cellStyle name="S14 14" xfId="498" xr:uid="{00000000-0005-0000-0000-0000DD010000}"/>
    <cellStyle name="S14 15" xfId="517" xr:uid="{00000000-0005-0000-0000-0000DE010000}"/>
    <cellStyle name="S14 16" xfId="539" xr:uid="{00000000-0005-0000-0000-0000DF010000}"/>
    <cellStyle name="S14 17" xfId="558" xr:uid="{00000000-0005-0000-0000-0000E0010000}"/>
    <cellStyle name="S14 18" xfId="588" xr:uid="{00000000-0005-0000-0000-0000E1010000}"/>
    <cellStyle name="S14 19" xfId="608" xr:uid="{00000000-0005-0000-0000-0000E2010000}"/>
    <cellStyle name="S14 2" xfId="211" xr:uid="{00000000-0005-0000-0000-0000E3010000}"/>
    <cellStyle name="S14 20" xfId="631" xr:uid="{00000000-0005-0000-0000-0000E4010000}"/>
    <cellStyle name="S14 21" xfId="653" xr:uid="{00000000-0005-0000-0000-0000E5010000}"/>
    <cellStyle name="S14 22" xfId="674" xr:uid="{00000000-0005-0000-0000-0000E6010000}"/>
    <cellStyle name="S14 23" xfId="694" xr:uid="{00000000-0005-0000-0000-0000E7010000}"/>
    <cellStyle name="S14 24" xfId="716" xr:uid="{00000000-0005-0000-0000-0000E8010000}"/>
    <cellStyle name="S14 25" xfId="735" xr:uid="{00000000-0005-0000-0000-0000E9010000}"/>
    <cellStyle name="S14 26" xfId="757" xr:uid="{00000000-0005-0000-0000-0000EA010000}"/>
    <cellStyle name="S14 27" xfId="778" xr:uid="{00000000-0005-0000-0000-0000EB010000}"/>
    <cellStyle name="S14 28" xfId="798" xr:uid="{00000000-0005-0000-0000-0000EC010000}"/>
    <cellStyle name="S14 29" xfId="817" xr:uid="{00000000-0005-0000-0000-0000ED010000}"/>
    <cellStyle name="S14 3" xfId="247" xr:uid="{00000000-0005-0000-0000-0000EE010000}"/>
    <cellStyle name="S14 30" xfId="836" xr:uid="{00000000-0005-0000-0000-0000EF010000}"/>
    <cellStyle name="S14 31" xfId="855" xr:uid="{00000000-0005-0000-0000-0000F0010000}"/>
    <cellStyle name="S14 32" xfId="874" xr:uid="{00000000-0005-0000-0000-0000F1010000}"/>
    <cellStyle name="S14 33" xfId="893" xr:uid="{00000000-0005-0000-0000-0000F2010000}"/>
    <cellStyle name="S14 4" xfId="268" xr:uid="{00000000-0005-0000-0000-0000F3010000}"/>
    <cellStyle name="S14 5" xfId="287" xr:uid="{00000000-0005-0000-0000-0000F4010000}"/>
    <cellStyle name="S14 6" xfId="320" xr:uid="{00000000-0005-0000-0000-0000F5010000}"/>
    <cellStyle name="S14 7" xfId="341" xr:uid="{00000000-0005-0000-0000-0000F6010000}"/>
    <cellStyle name="S14 8" xfId="360" xr:uid="{00000000-0005-0000-0000-0000F7010000}"/>
    <cellStyle name="S14 9" xfId="380" xr:uid="{00000000-0005-0000-0000-0000F8010000}"/>
    <cellStyle name="S15" xfId="16" xr:uid="{00000000-0005-0000-0000-0000F9010000}"/>
    <cellStyle name="S15 10" xfId="412" xr:uid="{00000000-0005-0000-0000-0000FA010000}"/>
    <cellStyle name="S15 11" xfId="431" xr:uid="{00000000-0005-0000-0000-0000FB010000}"/>
    <cellStyle name="S15 12" xfId="453" xr:uid="{00000000-0005-0000-0000-0000FC010000}"/>
    <cellStyle name="S15 13" xfId="472" xr:uid="{00000000-0005-0000-0000-0000FD010000}"/>
    <cellStyle name="S15 14" xfId="499" xr:uid="{00000000-0005-0000-0000-0000FE010000}"/>
    <cellStyle name="S15 15" xfId="518" xr:uid="{00000000-0005-0000-0000-0000FF010000}"/>
    <cellStyle name="S15 16" xfId="540" xr:uid="{00000000-0005-0000-0000-000000020000}"/>
    <cellStyle name="S15 17" xfId="559" xr:uid="{00000000-0005-0000-0000-000001020000}"/>
    <cellStyle name="S15 18" xfId="589" xr:uid="{00000000-0005-0000-0000-000002020000}"/>
    <cellStyle name="S15 19" xfId="609" xr:uid="{00000000-0005-0000-0000-000003020000}"/>
    <cellStyle name="S15 2" xfId="212" xr:uid="{00000000-0005-0000-0000-000004020000}"/>
    <cellStyle name="S15 20" xfId="632" xr:uid="{00000000-0005-0000-0000-000005020000}"/>
    <cellStyle name="S15 21" xfId="654" xr:uid="{00000000-0005-0000-0000-000006020000}"/>
    <cellStyle name="S15 22" xfId="675" xr:uid="{00000000-0005-0000-0000-000007020000}"/>
    <cellStyle name="S15 23" xfId="695" xr:uid="{00000000-0005-0000-0000-000008020000}"/>
    <cellStyle name="S15 24" xfId="717" xr:uid="{00000000-0005-0000-0000-000009020000}"/>
    <cellStyle name="S15 25" xfId="736" xr:uid="{00000000-0005-0000-0000-00000A020000}"/>
    <cellStyle name="S15 26" xfId="758" xr:uid="{00000000-0005-0000-0000-00000B020000}"/>
    <cellStyle name="S15 27" xfId="779" xr:uid="{00000000-0005-0000-0000-00000C020000}"/>
    <cellStyle name="S15 28" xfId="799" xr:uid="{00000000-0005-0000-0000-00000D020000}"/>
    <cellStyle name="S15 29" xfId="818" xr:uid="{00000000-0005-0000-0000-00000E020000}"/>
    <cellStyle name="S15 3" xfId="248" xr:uid="{00000000-0005-0000-0000-00000F020000}"/>
    <cellStyle name="S15 30" xfId="837" xr:uid="{00000000-0005-0000-0000-000010020000}"/>
    <cellStyle name="S15 31" xfId="856" xr:uid="{00000000-0005-0000-0000-000011020000}"/>
    <cellStyle name="S15 32" xfId="875" xr:uid="{00000000-0005-0000-0000-000012020000}"/>
    <cellStyle name="S15 33" xfId="894" xr:uid="{00000000-0005-0000-0000-000013020000}"/>
    <cellStyle name="S15 4" xfId="269" xr:uid="{00000000-0005-0000-0000-000014020000}"/>
    <cellStyle name="S15 5" xfId="288" xr:uid="{00000000-0005-0000-0000-000015020000}"/>
    <cellStyle name="S15 6" xfId="321" xr:uid="{00000000-0005-0000-0000-000016020000}"/>
    <cellStyle name="S15 7" xfId="342" xr:uid="{00000000-0005-0000-0000-000017020000}"/>
    <cellStyle name="S15 8" xfId="361" xr:uid="{00000000-0005-0000-0000-000018020000}"/>
    <cellStyle name="S15 9" xfId="381" xr:uid="{00000000-0005-0000-0000-000019020000}"/>
    <cellStyle name="S16" xfId="17" xr:uid="{00000000-0005-0000-0000-00001A020000}"/>
    <cellStyle name="S16 10" xfId="413" xr:uid="{00000000-0005-0000-0000-00001B020000}"/>
    <cellStyle name="S16 11" xfId="432" xr:uid="{00000000-0005-0000-0000-00001C020000}"/>
    <cellStyle name="S16 12" xfId="454" xr:uid="{00000000-0005-0000-0000-00001D020000}"/>
    <cellStyle name="S16 13" xfId="473" xr:uid="{00000000-0005-0000-0000-00001E020000}"/>
    <cellStyle name="S16 14" xfId="500" xr:uid="{00000000-0005-0000-0000-00001F020000}"/>
    <cellStyle name="S16 15" xfId="519" xr:uid="{00000000-0005-0000-0000-000020020000}"/>
    <cellStyle name="S16 16" xfId="541" xr:uid="{00000000-0005-0000-0000-000021020000}"/>
    <cellStyle name="S16 17" xfId="560" xr:uid="{00000000-0005-0000-0000-000022020000}"/>
    <cellStyle name="S16 18" xfId="590" xr:uid="{00000000-0005-0000-0000-000023020000}"/>
    <cellStyle name="S16 19" xfId="610" xr:uid="{00000000-0005-0000-0000-000024020000}"/>
    <cellStyle name="S16 2" xfId="213" xr:uid="{00000000-0005-0000-0000-000025020000}"/>
    <cellStyle name="S16 20" xfId="633" xr:uid="{00000000-0005-0000-0000-000026020000}"/>
    <cellStyle name="S16 21" xfId="655" xr:uid="{00000000-0005-0000-0000-000027020000}"/>
    <cellStyle name="S16 22" xfId="676" xr:uid="{00000000-0005-0000-0000-000028020000}"/>
    <cellStyle name="S16 23" xfId="696" xr:uid="{00000000-0005-0000-0000-000029020000}"/>
    <cellStyle name="S16 24" xfId="718" xr:uid="{00000000-0005-0000-0000-00002A020000}"/>
    <cellStyle name="S16 25" xfId="737" xr:uid="{00000000-0005-0000-0000-00002B020000}"/>
    <cellStyle name="S16 26" xfId="759" xr:uid="{00000000-0005-0000-0000-00002C020000}"/>
    <cellStyle name="S16 27" xfId="780" xr:uid="{00000000-0005-0000-0000-00002D020000}"/>
    <cellStyle name="S16 28" xfId="800" xr:uid="{00000000-0005-0000-0000-00002E020000}"/>
    <cellStyle name="S16 29" xfId="819" xr:uid="{00000000-0005-0000-0000-00002F020000}"/>
    <cellStyle name="S16 3" xfId="249" xr:uid="{00000000-0005-0000-0000-000030020000}"/>
    <cellStyle name="S16 30" xfId="838" xr:uid="{00000000-0005-0000-0000-000031020000}"/>
    <cellStyle name="S16 31" xfId="857" xr:uid="{00000000-0005-0000-0000-000032020000}"/>
    <cellStyle name="S16 32" xfId="876" xr:uid="{00000000-0005-0000-0000-000033020000}"/>
    <cellStyle name="S16 33" xfId="895" xr:uid="{00000000-0005-0000-0000-000034020000}"/>
    <cellStyle name="S16 4" xfId="270" xr:uid="{00000000-0005-0000-0000-000035020000}"/>
    <cellStyle name="S16 5" xfId="289" xr:uid="{00000000-0005-0000-0000-000036020000}"/>
    <cellStyle name="S16 6" xfId="322" xr:uid="{00000000-0005-0000-0000-000037020000}"/>
    <cellStyle name="S16 7" xfId="343" xr:uid="{00000000-0005-0000-0000-000038020000}"/>
    <cellStyle name="S16 8" xfId="362" xr:uid="{00000000-0005-0000-0000-000039020000}"/>
    <cellStyle name="S16 9" xfId="382" xr:uid="{00000000-0005-0000-0000-00003A020000}"/>
    <cellStyle name="S17" xfId="18" xr:uid="{00000000-0005-0000-0000-00003B020000}"/>
    <cellStyle name="S17 10" xfId="414" xr:uid="{00000000-0005-0000-0000-00003C020000}"/>
    <cellStyle name="S17 11" xfId="433" xr:uid="{00000000-0005-0000-0000-00003D020000}"/>
    <cellStyle name="S17 12" xfId="455" xr:uid="{00000000-0005-0000-0000-00003E020000}"/>
    <cellStyle name="S17 13" xfId="474" xr:uid="{00000000-0005-0000-0000-00003F020000}"/>
    <cellStyle name="S17 14" xfId="501" xr:uid="{00000000-0005-0000-0000-000040020000}"/>
    <cellStyle name="S17 15" xfId="520" xr:uid="{00000000-0005-0000-0000-000041020000}"/>
    <cellStyle name="S17 16" xfId="542" xr:uid="{00000000-0005-0000-0000-000042020000}"/>
    <cellStyle name="S17 17" xfId="561" xr:uid="{00000000-0005-0000-0000-000043020000}"/>
    <cellStyle name="S17 18" xfId="591" xr:uid="{00000000-0005-0000-0000-000044020000}"/>
    <cellStyle name="S17 19" xfId="611" xr:uid="{00000000-0005-0000-0000-000045020000}"/>
    <cellStyle name="S17 2" xfId="214" xr:uid="{00000000-0005-0000-0000-000046020000}"/>
    <cellStyle name="S17 20" xfId="634" xr:uid="{00000000-0005-0000-0000-000047020000}"/>
    <cellStyle name="S17 21" xfId="656" xr:uid="{00000000-0005-0000-0000-000048020000}"/>
    <cellStyle name="S17 22" xfId="677" xr:uid="{00000000-0005-0000-0000-000049020000}"/>
    <cellStyle name="S17 23" xfId="697" xr:uid="{00000000-0005-0000-0000-00004A020000}"/>
    <cellStyle name="S17 24" xfId="719" xr:uid="{00000000-0005-0000-0000-00004B020000}"/>
    <cellStyle name="S17 25" xfId="738" xr:uid="{00000000-0005-0000-0000-00004C020000}"/>
    <cellStyle name="S17 26" xfId="760" xr:uid="{00000000-0005-0000-0000-00004D020000}"/>
    <cellStyle name="S17 27" xfId="781" xr:uid="{00000000-0005-0000-0000-00004E020000}"/>
    <cellStyle name="S17 28" xfId="801" xr:uid="{00000000-0005-0000-0000-00004F020000}"/>
    <cellStyle name="S17 29" xfId="820" xr:uid="{00000000-0005-0000-0000-000050020000}"/>
    <cellStyle name="S17 3" xfId="250" xr:uid="{00000000-0005-0000-0000-000051020000}"/>
    <cellStyle name="S17 30" xfId="839" xr:uid="{00000000-0005-0000-0000-000052020000}"/>
    <cellStyle name="S17 31" xfId="858" xr:uid="{00000000-0005-0000-0000-000053020000}"/>
    <cellStyle name="S17 32" xfId="877" xr:uid="{00000000-0005-0000-0000-000054020000}"/>
    <cellStyle name="S17 33" xfId="896" xr:uid="{00000000-0005-0000-0000-000055020000}"/>
    <cellStyle name="S17 4" xfId="271" xr:uid="{00000000-0005-0000-0000-000056020000}"/>
    <cellStyle name="S17 5" xfId="290" xr:uid="{00000000-0005-0000-0000-000057020000}"/>
    <cellStyle name="S17 6" xfId="323" xr:uid="{00000000-0005-0000-0000-000058020000}"/>
    <cellStyle name="S17 7" xfId="344" xr:uid="{00000000-0005-0000-0000-000059020000}"/>
    <cellStyle name="S17 8" xfId="363" xr:uid="{00000000-0005-0000-0000-00005A020000}"/>
    <cellStyle name="S17 9" xfId="383" xr:uid="{00000000-0005-0000-0000-00005B020000}"/>
    <cellStyle name="S18" xfId="30" xr:uid="{00000000-0005-0000-0000-00005C020000}"/>
    <cellStyle name="S18 10" xfId="415" xr:uid="{00000000-0005-0000-0000-00005D020000}"/>
    <cellStyle name="S18 11" xfId="434" xr:uid="{00000000-0005-0000-0000-00005E020000}"/>
    <cellStyle name="S18 12" xfId="456" xr:uid="{00000000-0005-0000-0000-00005F020000}"/>
    <cellStyle name="S18 13" xfId="475" xr:uid="{00000000-0005-0000-0000-000060020000}"/>
    <cellStyle name="S18 14" xfId="502" xr:uid="{00000000-0005-0000-0000-000061020000}"/>
    <cellStyle name="S18 15" xfId="521" xr:uid="{00000000-0005-0000-0000-000062020000}"/>
    <cellStyle name="S18 16" xfId="543" xr:uid="{00000000-0005-0000-0000-000063020000}"/>
    <cellStyle name="S18 17" xfId="562" xr:uid="{00000000-0005-0000-0000-000064020000}"/>
    <cellStyle name="S18 18" xfId="592" xr:uid="{00000000-0005-0000-0000-000065020000}"/>
    <cellStyle name="S18 19" xfId="612" xr:uid="{00000000-0005-0000-0000-000066020000}"/>
    <cellStyle name="S18 2" xfId="215" xr:uid="{00000000-0005-0000-0000-000067020000}"/>
    <cellStyle name="S18 20" xfId="635" xr:uid="{00000000-0005-0000-0000-000068020000}"/>
    <cellStyle name="S18 21" xfId="657" xr:uid="{00000000-0005-0000-0000-000069020000}"/>
    <cellStyle name="S18 22" xfId="678" xr:uid="{00000000-0005-0000-0000-00006A020000}"/>
    <cellStyle name="S18 23" xfId="698" xr:uid="{00000000-0005-0000-0000-00006B020000}"/>
    <cellStyle name="S18 24" xfId="720" xr:uid="{00000000-0005-0000-0000-00006C020000}"/>
    <cellStyle name="S18 25" xfId="739" xr:uid="{00000000-0005-0000-0000-00006D020000}"/>
    <cellStyle name="S18 26" xfId="761" xr:uid="{00000000-0005-0000-0000-00006E020000}"/>
    <cellStyle name="S18 27" xfId="782" xr:uid="{00000000-0005-0000-0000-00006F020000}"/>
    <cellStyle name="S18 28" xfId="802" xr:uid="{00000000-0005-0000-0000-000070020000}"/>
    <cellStyle name="S18 29" xfId="821" xr:uid="{00000000-0005-0000-0000-000071020000}"/>
    <cellStyle name="S18 3" xfId="251" xr:uid="{00000000-0005-0000-0000-000072020000}"/>
    <cellStyle name="S18 30" xfId="840" xr:uid="{00000000-0005-0000-0000-000073020000}"/>
    <cellStyle name="S18 31" xfId="859" xr:uid="{00000000-0005-0000-0000-000074020000}"/>
    <cellStyle name="S18 32" xfId="878" xr:uid="{00000000-0005-0000-0000-000075020000}"/>
    <cellStyle name="S18 33" xfId="897" xr:uid="{00000000-0005-0000-0000-000076020000}"/>
    <cellStyle name="S18 4" xfId="272" xr:uid="{00000000-0005-0000-0000-000077020000}"/>
    <cellStyle name="S18 5" xfId="291" xr:uid="{00000000-0005-0000-0000-000078020000}"/>
    <cellStyle name="S18 6" xfId="324" xr:uid="{00000000-0005-0000-0000-000079020000}"/>
    <cellStyle name="S18 7" xfId="345" xr:uid="{00000000-0005-0000-0000-00007A020000}"/>
    <cellStyle name="S18 8" xfId="364" xr:uid="{00000000-0005-0000-0000-00007B020000}"/>
    <cellStyle name="S18 9" xfId="384" xr:uid="{00000000-0005-0000-0000-00007C020000}"/>
    <cellStyle name="S19" xfId="31" xr:uid="{00000000-0005-0000-0000-00007D020000}"/>
    <cellStyle name="S2" xfId="32" xr:uid="{00000000-0005-0000-0000-00007E020000}"/>
    <cellStyle name="S2 10" xfId="416" xr:uid="{00000000-0005-0000-0000-00007F020000}"/>
    <cellStyle name="S2 11" xfId="435" xr:uid="{00000000-0005-0000-0000-000080020000}"/>
    <cellStyle name="S2 12" xfId="457" xr:uid="{00000000-0005-0000-0000-000081020000}"/>
    <cellStyle name="S2 13" xfId="476" xr:uid="{00000000-0005-0000-0000-000082020000}"/>
    <cellStyle name="S2 14" xfId="503" xr:uid="{00000000-0005-0000-0000-000083020000}"/>
    <cellStyle name="S2 15" xfId="522" xr:uid="{00000000-0005-0000-0000-000084020000}"/>
    <cellStyle name="S2 16" xfId="544" xr:uid="{00000000-0005-0000-0000-000085020000}"/>
    <cellStyle name="S2 17" xfId="563" xr:uid="{00000000-0005-0000-0000-000086020000}"/>
    <cellStyle name="S2 18" xfId="593" xr:uid="{00000000-0005-0000-0000-000087020000}"/>
    <cellStyle name="S2 19" xfId="613" xr:uid="{00000000-0005-0000-0000-000088020000}"/>
    <cellStyle name="S2 2" xfId="216" xr:uid="{00000000-0005-0000-0000-000089020000}"/>
    <cellStyle name="S2 20" xfId="636" xr:uid="{00000000-0005-0000-0000-00008A020000}"/>
    <cellStyle name="S2 21" xfId="658" xr:uid="{00000000-0005-0000-0000-00008B020000}"/>
    <cellStyle name="S2 22" xfId="679" xr:uid="{00000000-0005-0000-0000-00008C020000}"/>
    <cellStyle name="S2 23" xfId="699" xr:uid="{00000000-0005-0000-0000-00008D020000}"/>
    <cellStyle name="S2 24" xfId="721" xr:uid="{00000000-0005-0000-0000-00008E020000}"/>
    <cellStyle name="S2 25" xfId="740" xr:uid="{00000000-0005-0000-0000-00008F020000}"/>
    <cellStyle name="S2 26" xfId="762" xr:uid="{00000000-0005-0000-0000-000090020000}"/>
    <cellStyle name="S2 27" xfId="783" xr:uid="{00000000-0005-0000-0000-000091020000}"/>
    <cellStyle name="S2 28" xfId="803" xr:uid="{00000000-0005-0000-0000-000092020000}"/>
    <cellStyle name="S2 29" xfId="822" xr:uid="{00000000-0005-0000-0000-000093020000}"/>
    <cellStyle name="S2 3" xfId="252" xr:uid="{00000000-0005-0000-0000-000094020000}"/>
    <cellStyle name="S2 30" xfId="841" xr:uid="{00000000-0005-0000-0000-000095020000}"/>
    <cellStyle name="S2 31" xfId="860" xr:uid="{00000000-0005-0000-0000-000096020000}"/>
    <cellStyle name="S2 32" xfId="879" xr:uid="{00000000-0005-0000-0000-000097020000}"/>
    <cellStyle name="S2 33" xfId="898" xr:uid="{00000000-0005-0000-0000-000098020000}"/>
    <cellStyle name="S2 4" xfId="273" xr:uid="{00000000-0005-0000-0000-000099020000}"/>
    <cellStyle name="S2 5" xfId="292" xr:uid="{00000000-0005-0000-0000-00009A020000}"/>
    <cellStyle name="S2 6" xfId="325" xr:uid="{00000000-0005-0000-0000-00009B020000}"/>
    <cellStyle name="S2 7" xfId="346" xr:uid="{00000000-0005-0000-0000-00009C020000}"/>
    <cellStyle name="S2 8" xfId="365" xr:uid="{00000000-0005-0000-0000-00009D020000}"/>
    <cellStyle name="S2 9" xfId="385" xr:uid="{00000000-0005-0000-0000-00009E020000}"/>
    <cellStyle name="S20" xfId="33" xr:uid="{00000000-0005-0000-0000-00009F020000}"/>
    <cellStyle name="S21" xfId="34" xr:uid="{00000000-0005-0000-0000-0000A0020000}"/>
    <cellStyle name="S22" xfId="35" xr:uid="{00000000-0005-0000-0000-0000A1020000}"/>
    <cellStyle name="S23" xfId="36" xr:uid="{00000000-0005-0000-0000-0000A2020000}"/>
    <cellStyle name="S3" xfId="37" xr:uid="{00000000-0005-0000-0000-0000A3020000}"/>
    <cellStyle name="S3 10" xfId="417" xr:uid="{00000000-0005-0000-0000-0000A4020000}"/>
    <cellStyle name="S3 11" xfId="436" xr:uid="{00000000-0005-0000-0000-0000A5020000}"/>
    <cellStyle name="S3 12" xfId="458" xr:uid="{00000000-0005-0000-0000-0000A6020000}"/>
    <cellStyle name="S3 13" xfId="477" xr:uid="{00000000-0005-0000-0000-0000A7020000}"/>
    <cellStyle name="S3 14" xfId="504" xr:uid="{00000000-0005-0000-0000-0000A8020000}"/>
    <cellStyle name="S3 15" xfId="523" xr:uid="{00000000-0005-0000-0000-0000A9020000}"/>
    <cellStyle name="S3 16" xfId="545" xr:uid="{00000000-0005-0000-0000-0000AA020000}"/>
    <cellStyle name="S3 17" xfId="564" xr:uid="{00000000-0005-0000-0000-0000AB020000}"/>
    <cellStyle name="S3 18" xfId="594" xr:uid="{00000000-0005-0000-0000-0000AC020000}"/>
    <cellStyle name="S3 19" xfId="614" xr:uid="{00000000-0005-0000-0000-0000AD020000}"/>
    <cellStyle name="S3 2" xfId="217" xr:uid="{00000000-0005-0000-0000-0000AE020000}"/>
    <cellStyle name="S3 20" xfId="637" xr:uid="{00000000-0005-0000-0000-0000AF020000}"/>
    <cellStyle name="S3 21" xfId="659" xr:uid="{00000000-0005-0000-0000-0000B0020000}"/>
    <cellStyle name="S3 22" xfId="680" xr:uid="{00000000-0005-0000-0000-0000B1020000}"/>
    <cellStyle name="S3 23" xfId="700" xr:uid="{00000000-0005-0000-0000-0000B2020000}"/>
    <cellStyle name="S3 24" xfId="722" xr:uid="{00000000-0005-0000-0000-0000B3020000}"/>
    <cellStyle name="S3 25" xfId="741" xr:uid="{00000000-0005-0000-0000-0000B4020000}"/>
    <cellStyle name="S3 26" xfId="763" xr:uid="{00000000-0005-0000-0000-0000B5020000}"/>
    <cellStyle name="S3 27" xfId="784" xr:uid="{00000000-0005-0000-0000-0000B6020000}"/>
    <cellStyle name="S3 28" xfId="804" xr:uid="{00000000-0005-0000-0000-0000B7020000}"/>
    <cellStyle name="S3 29" xfId="823" xr:uid="{00000000-0005-0000-0000-0000B8020000}"/>
    <cellStyle name="S3 3" xfId="253" xr:uid="{00000000-0005-0000-0000-0000B9020000}"/>
    <cellStyle name="S3 30" xfId="842" xr:uid="{00000000-0005-0000-0000-0000BA020000}"/>
    <cellStyle name="S3 31" xfId="861" xr:uid="{00000000-0005-0000-0000-0000BB020000}"/>
    <cellStyle name="S3 32" xfId="880" xr:uid="{00000000-0005-0000-0000-0000BC020000}"/>
    <cellStyle name="S3 33" xfId="899" xr:uid="{00000000-0005-0000-0000-0000BD020000}"/>
    <cellStyle name="S3 4" xfId="274" xr:uid="{00000000-0005-0000-0000-0000BE020000}"/>
    <cellStyle name="S3 5" xfId="293" xr:uid="{00000000-0005-0000-0000-0000BF020000}"/>
    <cellStyle name="S3 6" xfId="326" xr:uid="{00000000-0005-0000-0000-0000C0020000}"/>
    <cellStyle name="S3 7" xfId="347" xr:uid="{00000000-0005-0000-0000-0000C1020000}"/>
    <cellStyle name="S3 8" xfId="366" xr:uid="{00000000-0005-0000-0000-0000C2020000}"/>
    <cellStyle name="S3 9" xfId="386" xr:uid="{00000000-0005-0000-0000-0000C3020000}"/>
    <cellStyle name="S4" xfId="38" xr:uid="{00000000-0005-0000-0000-0000C4020000}"/>
    <cellStyle name="S4 10" xfId="418" xr:uid="{00000000-0005-0000-0000-0000C5020000}"/>
    <cellStyle name="S4 11" xfId="437" xr:uid="{00000000-0005-0000-0000-0000C6020000}"/>
    <cellStyle name="S4 12" xfId="459" xr:uid="{00000000-0005-0000-0000-0000C7020000}"/>
    <cellStyle name="S4 13" xfId="478" xr:uid="{00000000-0005-0000-0000-0000C8020000}"/>
    <cellStyle name="S4 14" xfId="505" xr:uid="{00000000-0005-0000-0000-0000C9020000}"/>
    <cellStyle name="S4 15" xfId="524" xr:uid="{00000000-0005-0000-0000-0000CA020000}"/>
    <cellStyle name="S4 16" xfId="546" xr:uid="{00000000-0005-0000-0000-0000CB020000}"/>
    <cellStyle name="S4 17" xfId="565" xr:uid="{00000000-0005-0000-0000-0000CC020000}"/>
    <cellStyle name="S4 18" xfId="595" xr:uid="{00000000-0005-0000-0000-0000CD020000}"/>
    <cellStyle name="S4 19" xfId="615" xr:uid="{00000000-0005-0000-0000-0000CE020000}"/>
    <cellStyle name="S4 2" xfId="218" xr:uid="{00000000-0005-0000-0000-0000CF020000}"/>
    <cellStyle name="S4 20" xfId="638" xr:uid="{00000000-0005-0000-0000-0000D0020000}"/>
    <cellStyle name="S4 21" xfId="660" xr:uid="{00000000-0005-0000-0000-0000D1020000}"/>
    <cellStyle name="S4 22" xfId="681" xr:uid="{00000000-0005-0000-0000-0000D2020000}"/>
    <cellStyle name="S4 23" xfId="701" xr:uid="{00000000-0005-0000-0000-0000D3020000}"/>
    <cellStyle name="S4 24" xfId="723" xr:uid="{00000000-0005-0000-0000-0000D4020000}"/>
    <cellStyle name="S4 25" xfId="742" xr:uid="{00000000-0005-0000-0000-0000D5020000}"/>
    <cellStyle name="S4 26" xfId="764" xr:uid="{00000000-0005-0000-0000-0000D6020000}"/>
    <cellStyle name="S4 27" xfId="785" xr:uid="{00000000-0005-0000-0000-0000D7020000}"/>
    <cellStyle name="S4 28" xfId="805" xr:uid="{00000000-0005-0000-0000-0000D8020000}"/>
    <cellStyle name="S4 29" xfId="824" xr:uid="{00000000-0005-0000-0000-0000D9020000}"/>
    <cellStyle name="S4 3" xfId="254" xr:uid="{00000000-0005-0000-0000-0000DA020000}"/>
    <cellStyle name="S4 30" xfId="843" xr:uid="{00000000-0005-0000-0000-0000DB020000}"/>
    <cellStyle name="S4 31" xfId="862" xr:uid="{00000000-0005-0000-0000-0000DC020000}"/>
    <cellStyle name="S4 32" xfId="881" xr:uid="{00000000-0005-0000-0000-0000DD020000}"/>
    <cellStyle name="S4 33" xfId="900" xr:uid="{00000000-0005-0000-0000-0000DE020000}"/>
    <cellStyle name="S4 4" xfId="275" xr:uid="{00000000-0005-0000-0000-0000DF020000}"/>
    <cellStyle name="S4 5" xfId="294" xr:uid="{00000000-0005-0000-0000-0000E0020000}"/>
    <cellStyle name="S4 6" xfId="327" xr:uid="{00000000-0005-0000-0000-0000E1020000}"/>
    <cellStyle name="S4 7" xfId="348" xr:uid="{00000000-0005-0000-0000-0000E2020000}"/>
    <cellStyle name="S4 8" xfId="367" xr:uid="{00000000-0005-0000-0000-0000E3020000}"/>
    <cellStyle name="S4 9" xfId="387" xr:uid="{00000000-0005-0000-0000-0000E4020000}"/>
    <cellStyle name="S5" xfId="39" xr:uid="{00000000-0005-0000-0000-0000E5020000}"/>
    <cellStyle name="S5 10" xfId="419" xr:uid="{00000000-0005-0000-0000-0000E6020000}"/>
    <cellStyle name="S5 11" xfId="438" xr:uid="{00000000-0005-0000-0000-0000E7020000}"/>
    <cellStyle name="S5 12" xfId="460" xr:uid="{00000000-0005-0000-0000-0000E8020000}"/>
    <cellStyle name="S5 13" xfId="479" xr:uid="{00000000-0005-0000-0000-0000E9020000}"/>
    <cellStyle name="S5 14" xfId="506" xr:uid="{00000000-0005-0000-0000-0000EA020000}"/>
    <cellStyle name="S5 15" xfId="525" xr:uid="{00000000-0005-0000-0000-0000EB020000}"/>
    <cellStyle name="S5 16" xfId="547" xr:uid="{00000000-0005-0000-0000-0000EC020000}"/>
    <cellStyle name="S5 17" xfId="566" xr:uid="{00000000-0005-0000-0000-0000ED020000}"/>
    <cellStyle name="S5 18" xfId="596" xr:uid="{00000000-0005-0000-0000-0000EE020000}"/>
    <cellStyle name="S5 19" xfId="616" xr:uid="{00000000-0005-0000-0000-0000EF020000}"/>
    <cellStyle name="S5 2" xfId="219" xr:uid="{00000000-0005-0000-0000-0000F0020000}"/>
    <cellStyle name="S5 20" xfId="639" xr:uid="{00000000-0005-0000-0000-0000F1020000}"/>
    <cellStyle name="S5 21" xfId="661" xr:uid="{00000000-0005-0000-0000-0000F2020000}"/>
    <cellStyle name="S5 22" xfId="682" xr:uid="{00000000-0005-0000-0000-0000F3020000}"/>
    <cellStyle name="S5 23" xfId="702" xr:uid="{00000000-0005-0000-0000-0000F4020000}"/>
    <cellStyle name="S5 24" xfId="724" xr:uid="{00000000-0005-0000-0000-0000F5020000}"/>
    <cellStyle name="S5 25" xfId="743" xr:uid="{00000000-0005-0000-0000-0000F6020000}"/>
    <cellStyle name="S5 26" xfId="765" xr:uid="{00000000-0005-0000-0000-0000F7020000}"/>
    <cellStyle name="S5 27" xfId="786" xr:uid="{00000000-0005-0000-0000-0000F8020000}"/>
    <cellStyle name="S5 28" xfId="806" xr:uid="{00000000-0005-0000-0000-0000F9020000}"/>
    <cellStyle name="S5 29" xfId="825" xr:uid="{00000000-0005-0000-0000-0000FA020000}"/>
    <cellStyle name="S5 3" xfId="255" xr:uid="{00000000-0005-0000-0000-0000FB020000}"/>
    <cellStyle name="S5 30" xfId="844" xr:uid="{00000000-0005-0000-0000-0000FC020000}"/>
    <cellStyle name="S5 31" xfId="863" xr:uid="{00000000-0005-0000-0000-0000FD020000}"/>
    <cellStyle name="S5 32" xfId="882" xr:uid="{00000000-0005-0000-0000-0000FE020000}"/>
    <cellStyle name="S5 33" xfId="901" xr:uid="{00000000-0005-0000-0000-0000FF020000}"/>
    <cellStyle name="S5 4" xfId="276" xr:uid="{00000000-0005-0000-0000-000000030000}"/>
    <cellStyle name="S5 5" xfId="295" xr:uid="{00000000-0005-0000-0000-000001030000}"/>
    <cellStyle name="S5 6" xfId="328" xr:uid="{00000000-0005-0000-0000-000002030000}"/>
    <cellStyle name="S5 7" xfId="349" xr:uid="{00000000-0005-0000-0000-000003030000}"/>
    <cellStyle name="S5 8" xfId="368" xr:uid="{00000000-0005-0000-0000-000004030000}"/>
    <cellStyle name="S5 9" xfId="388" xr:uid="{00000000-0005-0000-0000-000005030000}"/>
    <cellStyle name="S6" xfId="40" xr:uid="{00000000-0005-0000-0000-000006030000}"/>
    <cellStyle name="S6 10" xfId="420" xr:uid="{00000000-0005-0000-0000-000007030000}"/>
    <cellStyle name="S6 11" xfId="439" xr:uid="{00000000-0005-0000-0000-000008030000}"/>
    <cellStyle name="S6 12" xfId="461" xr:uid="{00000000-0005-0000-0000-000009030000}"/>
    <cellStyle name="S6 13" xfId="480" xr:uid="{00000000-0005-0000-0000-00000A030000}"/>
    <cellStyle name="S6 14" xfId="507" xr:uid="{00000000-0005-0000-0000-00000B030000}"/>
    <cellStyle name="S6 15" xfId="526" xr:uid="{00000000-0005-0000-0000-00000C030000}"/>
    <cellStyle name="S6 16" xfId="548" xr:uid="{00000000-0005-0000-0000-00000D030000}"/>
    <cellStyle name="S6 17" xfId="567" xr:uid="{00000000-0005-0000-0000-00000E030000}"/>
    <cellStyle name="S6 18" xfId="597" xr:uid="{00000000-0005-0000-0000-00000F030000}"/>
    <cellStyle name="S6 19" xfId="617" xr:uid="{00000000-0005-0000-0000-000010030000}"/>
    <cellStyle name="S6 2" xfId="220" xr:uid="{00000000-0005-0000-0000-000011030000}"/>
    <cellStyle name="S6 20" xfId="640" xr:uid="{00000000-0005-0000-0000-000012030000}"/>
    <cellStyle name="S6 21" xfId="662" xr:uid="{00000000-0005-0000-0000-000013030000}"/>
    <cellStyle name="S6 22" xfId="683" xr:uid="{00000000-0005-0000-0000-000014030000}"/>
    <cellStyle name="S6 23" xfId="703" xr:uid="{00000000-0005-0000-0000-000015030000}"/>
    <cellStyle name="S6 24" xfId="725" xr:uid="{00000000-0005-0000-0000-000016030000}"/>
    <cellStyle name="S6 25" xfId="744" xr:uid="{00000000-0005-0000-0000-000017030000}"/>
    <cellStyle name="S6 26" xfId="766" xr:uid="{00000000-0005-0000-0000-000018030000}"/>
    <cellStyle name="S6 27" xfId="787" xr:uid="{00000000-0005-0000-0000-000019030000}"/>
    <cellStyle name="S6 28" xfId="807" xr:uid="{00000000-0005-0000-0000-00001A030000}"/>
    <cellStyle name="S6 29" xfId="826" xr:uid="{00000000-0005-0000-0000-00001B030000}"/>
    <cellStyle name="S6 3" xfId="256" xr:uid="{00000000-0005-0000-0000-00001C030000}"/>
    <cellStyle name="S6 30" xfId="845" xr:uid="{00000000-0005-0000-0000-00001D030000}"/>
    <cellStyle name="S6 31" xfId="864" xr:uid="{00000000-0005-0000-0000-00001E030000}"/>
    <cellStyle name="S6 32" xfId="883" xr:uid="{00000000-0005-0000-0000-00001F030000}"/>
    <cellStyle name="S6 33" xfId="902" xr:uid="{00000000-0005-0000-0000-000020030000}"/>
    <cellStyle name="S6 4" xfId="277" xr:uid="{00000000-0005-0000-0000-000021030000}"/>
    <cellStyle name="S6 5" xfId="296" xr:uid="{00000000-0005-0000-0000-000022030000}"/>
    <cellStyle name="S6 6" xfId="329" xr:uid="{00000000-0005-0000-0000-000023030000}"/>
    <cellStyle name="S6 7" xfId="350" xr:uid="{00000000-0005-0000-0000-000024030000}"/>
    <cellStyle name="S6 8" xfId="369" xr:uid="{00000000-0005-0000-0000-000025030000}"/>
    <cellStyle name="S6 9" xfId="389" xr:uid="{00000000-0005-0000-0000-000026030000}"/>
    <cellStyle name="S7" xfId="41" xr:uid="{00000000-0005-0000-0000-000027030000}"/>
    <cellStyle name="S7 10" xfId="421" xr:uid="{00000000-0005-0000-0000-000028030000}"/>
    <cellStyle name="S7 11" xfId="440" xr:uid="{00000000-0005-0000-0000-000029030000}"/>
    <cellStyle name="S7 12" xfId="462" xr:uid="{00000000-0005-0000-0000-00002A030000}"/>
    <cellStyle name="S7 13" xfId="481" xr:uid="{00000000-0005-0000-0000-00002B030000}"/>
    <cellStyle name="S7 14" xfId="508" xr:uid="{00000000-0005-0000-0000-00002C030000}"/>
    <cellStyle name="S7 15" xfId="527" xr:uid="{00000000-0005-0000-0000-00002D030000}"/>
    <cellStyle name="S7 16" xfId="549" xr:uid="{00000000-0005-0000-0000-00002E030000}"/>
    <cellStyle name="S7 17" xfId="568" xr:uid="{00000000-0005-0000-0000-00002F030000}"/>
    <cellStyle name="S7 18" xfId="598" xr:uid="{00000000-0005-0000-0000-000030030000}"/>
    <cellStyle name="S7 19" xfId="618" xr:uid="{00000000-0005-0000-0000-000031030000}"/>
    <cellStyle name="S7 2" xfId="221" xr:uid="{00000000-0005-0000-0000-000032030000}"/>
    <cellStyle name="S7 20" xfId="641" xr:uid="{00000000-0005-0000-0000-000033030000}"/>
    <cellStyle name="S7 21" xfId="663" xr:uid="{00000000-0005-0000-0000-000034030000}"/>
    <cellStyle name="S7 22" xfId="684" xr:uid="{00000000-0005-0000-0000-000035030000}"/>
    <cellStyle name="S7 23" xfId="704" xr:uid="{00000000-0005-0000-0000-000036030000}"/>
    <cellStyle name="S7 24" xfId="726" xr:uid="{00000000-0005-0000-0000-000037030000}"/>
    <cellStyle name="S7 25" xfId="745" xr:uid="{00000000-0005-0000-0000-000038030000}"/>
    <cellStyle name="S7 26" xfId="767" xr:uid="{00000000-0005-0000-0000-000039030000}"/>
    <cellStyle name="S7 27" xfId="788" xr:uid="{00000000-0005-0000-0000-00003A030000}"/>
    <cellStyle name="S7 28" xfId="808" xr:uid="{00000000-0005-0000-0000-00003B030000}"/>
    <cellStyle name="S7 29" xfId="827" xr:uid="{00000000-0005-0000-0000-00003C030000}"/>
    <cellStyle name="S7 3" xfId="257" xr:uid="{00000000-0005-0000-0000-00003D030000}"/>
    <cellStyle name="S7 30" xfId="846" xr:uid="{00000000-0005-0000-0000-00003E030000}"/>
    <cellStyle name="S7 31" xfId="865" xr:uid="{00000000-0005-0000-0000-00003F030000}"/>
    <cellStyle name="S7 32" xfId="884" xr:uid="{00000000-0005-0000-0000-000040030000}"/>
    <cellStyle name="S7 33" xfId="903" xr:uid="{00000000-0005-0000-0000-000041030000}"/>
    <cellStyle name="S7 4" xfId="278" xr:uid="{00000000-0005-0000-0000-000042030000}"/>
    <cellStyle name="S7 5" xfId="297" xr:uid="{00000000-0005-0000-0000-000043030000}"/>
    <cellStyle name="S7 6" xfId="330" xr:uid="{00000000-0005-0000-0000-000044030000}"/>
    <cellStyle name="S7 7" xfId="351" xr:uid="{00000000-0005-0000-0000-000045030000}"/>
    <cellStyle name="S7 8" xfId="370" xr:uid="{00000000-0005-0000-0000-000046030000}"/>
    <cellStyle name="S7 9" xfId="390" xr:uid="{00000000-0005-0000-0000-000047030000}"/>
    <cellStyle name="S8" xfId="42" xr:uid="{00000000-0005-0000-0000-000048030000}"/>
    <cellStyle name="S8 10" xfId="422" xr:uid="{00000000-0005-0000-0000-000049030000}"/>
    <cellStyle name="S8 11" xfId="441" xr:uid="{00000000-0005-0000-0000-00004A030000}"/>
    <cellStyle name="S8 12" xfId="463" xr:uid="{00000000-0005-0000-0000-00004B030000}"/>
    <cellStyle name="S8 13" xfId="482" xr:uid="{00000000-0005-0000-0000-00004C030000}"/>
    <cellStyle name="S8 14" xfId="509" xr:uid="{00000000-0005-0000-0000-00004D030000}"/>
    <cellStyle name="S8 15" xfId="528" xr:uid="{00000000-0005-0000-0000-00004E030000}"/>
    <cellStyle name="S8 16" xfId="550" xr:uid="{00000000-0005-0000-0000-00004F030000}"/>
    <cellStyle name="S8 17" xfId="569" xr:uid="{00000000-0005-0000-0000-000050030000}"/>
    <cellStyle name="S8 18" xfId="599" xr:uid="{00000000-0005-0000-0000-000051030000}"/>
    <cellStyle name="S8 19" xfId="619" xr:uid="{00000000-0005-0000-0000-000052030000}"/>
    <cellStyle name="S8 2" xfId="222" xr:uid="{00000000-0005-0000-0000-000053030000}"/>
    <cellStyle name="S8 20" xfId="642" xr:uid="{00000000-0005-0000-0000-000054030000}"/>
    <cellStyle name="S8 21" xfId="664" xr:uid="{00000000-0005-0000-0000-000055030000}"/>
    <cellStyle name="S8 22" xfId="685" xr:uid="{00000000-0005-0000-0000-000056030000}"/>
    <cellStyle name="S8 23" xfId="705" xr:uid="{00000000-0005-0000-0000-000057030000}"/>
    <cellStyle name="S8 24" xfId="727" xr:uid="{00000000-0005-0000-0000-000058030000}"/>
    <cellStyle name="S8 25" xfId="746" xr:uid="{00000000-0005-0000-0000-000059030000}"/>
    <cellStyle name="S8 26" xfId="768" xr:uid="{00000000-0005-0000-0000-00005A030000}"/>
    <cellStyle name="S8 27" xfId="789" xr:uid="{00000000-0005-0000-0000-00005B030000}"/>
    <cellStyle name="S8 28" xfId="809" xr:uid="{00000000-0005-0000-0000-00005C030000}"/>
    <cellStyle name="S8 29" xfId="828" xr:uid="{00000000-0005-0000-0000-00005D030000}"/>
    <cellStyle name="S8 3" xfId="258" xr:uid="{00000000-0005-0000-0000-00005E030000}"/>
    <cellStyle name="S8 30" xfId="847" xr:uid="{00000000-0005-0000-0000-00005F030000}"/>
    <cellStyle name="S8 31" xfId="866" xr:uid="{00000000-0005-0000-0000-000060030000}"/>
    <cellStyle name="S8 32" xfId="885" xr:uid="{00000000-0005-0000-0000-000061030000}"/>
    <cellStyle name="S8 33" xfId="904" xr:uid="{00000000-0005-0000-0000-000062030000}"/>
    <cellStyle name="S8 4" xfId="279" xr:uid="{00000000-0005-0000-0000-000063030000}"/>
    <cellStyle name="S8 5" xfId="298" xr:uid="{00000000-0005-0000-0000-000064030000}"/>
    <cellStyle name="S8 6" xfId="331" xr:uid="{00000000-0005-0000-0000-000065030000}"/>
    <cellStyle name="S8 7" xfId="352" xr:uid="{00000000-0005-0000-0000-000066030000}"/>
    <cellStyle name="S8 8" xfId="371" xr:uid="{00000000-0005-0000-0000-000067030000}"/>
    <cellStyle name="S8 9" xfId="391" xr:uid="{00000000-0005-0000-0000-000068030000}"/>
    <cellStyle name="S9" xfId="43" xr:uid="{00000000-0005-0000-0000-000069030000}"/>
    <cellStyle name="S9 10" xfId="423" xr:uid="{00000000-0005-0000-0000-00006A030000}"/>
    <cellStyle name="S9 11" xfId="442" xr:uid="{00000000-0005-0000-0000-00006B030000}"/>
    <cellStyle name="S9 12" xfId="464" xr:uid="{00000000-0005-0000-0000-00006C030000}"/>
    <cellStyle name="S9 13" xfId="483" xr:uid="{00000000-0005-0000-0000-00006D030000}"/>
    <cellStyle name="S9 14" xfId="510" xr:uid="{00000000-0005-0000-0000-00006E030000}"/>
    <cellStyle name="S9 15" xfId="529" xr:uid="{00000000-0005-0000-0000-00006F030000}"/>
    <cellStyle name="S9 16" xfId="551" xr:uid="{00000000-0005-0000-0000-000070030000}"/>
    <cellStyle name="S9 17" xfId="570" xr:uid="{00000000-0005-0000-0000-000071030000}"/>
    <cellStyle name="S9 18" xfId="600" xr:uid="{00000000-0005-0000-0000-000072030000}"/>
    <cellStyle name="S9 19" xfId="620" xr:uid="{00000000-0005-0000-0000-000073030000}"/>
    <cellStyle name="S9 2" xfId="223" xr:uid="{00000000-0005-0000-0000-000074030000}"/>
    <cellStyle name="S9 20" xfId="643" xr:uid="{00000000-0005-0000-0000-000075030000}"/>
    <cellStyle name="S9 21" xfId="665" xr:uid="{00000000-0005-0000-0000-000076030000}"/>
    <cellStyle name="S9 22" xfId="686" xr:uid="{00000000-0005-0000-0000-000077030000}"/>
    <cellStyle name="S9 23" xfId="706" xr:uid="{00000000-0005-0000-0000-000078030000}"/>
    <cellStyle name="S9 24" xfId="728" xr:uid="{00000000-0005-0000-0000-000079030000}"/>
    <cellStyle name="S9 25" xfId="747" xr:uid="{00000000-0005-0000-0000-00007A030000}"/>
    <cellStyle name="S9 26" xfId="769" xr:uid="{00000000-0005-0000-0000-00007B030000}"/>
    <cellStyle name="S9 27" xfId="790" xr:uid="{00000000-0005-0000-0000-00007C030000}"/>
    <cellStyle name="S9 28" xfId="810" xr:uid="{00000000-0005-0000-0000-00007D030000}"/>
    <cellStyle name="S9 29" xfId="829" xr:uid="{00000000-0005-0000-0000-00007E030000}"/>
    <cellStyle name="S9 3" xfId="259" xr:uid="{00000000-0005-0000-0000-00007F030000}"/>
    <cellStyle name="S9 30" xfId="848" xr:uid="{00000000-0005-0000-0000-000080030000}"/>
    <cellStyle name="S9 31" xfId="867" xr:uid="{00000000-0005-0000-0000-000081030000}"/>
    <cellStyle name="S9 32" xfId="886" xr:uid="{00000000-0005-0000-0000-000082030000}"/>
    <cellStyle name="S9 33" xfId="905" xr:uid="{00000000-0005-0000-0000-000083030000}"/>
    <cellStyle name="S9 4" xfId="280" xr:uid="{00000000-0005-0000-0000-000084030000}"/>
    <cellStyle name="S9 5" xfId="299" xr:uid="{00000000-0005-0000-0000-000085030000}"/>
    <cellStyle name="S9 6" xfId="332" xr:uid="{00000000-0005-0000-0000-000086030000}"/>
    <cellStyle name="S9 7" xfId="353" xr:uid="{00000000-0005-0000-0000-000087030000}"/>
    <cellStyle name="S9 8" xfId="372" xr:uid="{00000000-0005-0000-0000-000088030000}"/>
    <cellStyle name="S9 9" xfId="392" xr:uid="{00000000-0005-0000-0000-000089030000}"/>
    <cellStyle name="Walutowy" xfId="1" builtinId="4"/>
    <cellStyle name="Walutowy 2" xfId="906" xr:uid="{E28E66B0-DB2A-4A1A-B1BE-F5C4BCA48AF7}"/>
    <cellStyle name="Walutowy 2 2" xfId="7" xr:uid="{00000000-0005-0000-0000-00008B030000}"/>
    <cellStyle name="Walutowy 2 2 2" xfId="907" xr:uid="{CF03518D-D276-48FF-9500-B6379BDDAFB2}"/>
    <cellStyle name="Walutowy 2 2 3" xfId="910" xr:uid="{9F78A0B3-4B1C-4609-B5E5-D52353C96857}"/>
    <cellStyle name="Walutowy 2 2 4" xfId="912" xr:uid="{BA70E227-8DFD-49A2-A03F-F447D1E45D70}"/>
    <cellStyle name="Walutowy 3" xfId="909" xr:uid="{1276E3EB-38C2-4200-B46E-9B31E9BE4AB8}"/>
    <cellStyle name="Walutowy 4" xfId="911" xr:uid="{764D4FE7-0870-4339-B50D-0B648760B1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1">
    <pageSetUpPr fitToPage="1"/>
  </sheetPr>
  <dimension ref="A1:R111"/>
  <sheetViews>
    <sheetView tabSelected="1" zoomScale="90" zoomScaleNormal="90" zoomScaleSheetLayoutView="80" zoomScalePageLayoutView="85" workbookViewId="0">
      <selection activeCell="G57" sqref="G57"/>
    </sheetView>
  </sheetViews>
  <sheetFormatPr defaultRowHeight="16.5"/>
  <cols>
    <col min="1" max="1" width="6.125" style="4" customWidth="1"/>
    <col min="2" max="2" width="51.25" style="9" customWidth="1"/>
    <col min="3" max="3" width="22.75" style="49" customWidth="1"/>
    <col min="4" max="4" width="19.75" style="23" customWidth="1"/>
    <col min="5" max="5" width="11.875" style="50" customWidth="1"/>
    <col min="6" max="6" width="12" style="51" customWidth="1"/>
    <col min="7" max="7" width="11" style="52" customWidth="1"/>
    <col min="8" max="8" width="10.5" style="53" bestFit="1" customWidth="1"/>
    <col min="9" max="9" width="10" style="54" customWidth="1"/>
    <col min="10" max="10" width="14.125" style="31" customWidth="1"/>
    <col min="11" max="11" width="10.25" style="55" bestFit="1" customWidth="1"/>
    <col min="12" max="12" width="6.25" style="56" bestFit="1" customWidth="1"/>
    <col min="13" max="13" width="8.25" style="57" bestFit="1" customWidth="1"/>
    <col min="14" max="14" width="11" style="58" customWidth="1"/>
    <col min="15" max="15" width="10.5" style="58" customWidth="1"/>
    <col min="16" max="16" width="8.625" style="59" bestFit="1" customWidth="1"/>
    <col min="17" max="17" width="10.375" style="59" bestFit="1" customWidth="1"/>
    <col min="18" max="18" width="12" style="59" bestFit="1" customWidth="1"/>
    <col min="19" max="20" width="9" style="7"/>
    <col min="21" max="21" width="9.25" style="7" bestFit="1" customWidth="1"/>
    <col min="22" max="16384" width="9" style="7"/>
  </cols>
  <sheetData>
    <row r="1" spans="1:18" s="15" customFormat="1" ht="15.75">
      <c r="A1" s="13" t="s">
        <v>44</v>
      </c>
      <c r="B1" s="14"/>
      <c r="C1" s="28"/>
      <c r="D1" s="21"/>
      <c r="E1" s="29"/>
      <c r="F1" s="30"/>
      <c r="G1" s="31"/>
      <c r="H1" s="32"/>
      <c r="I1" s="33"/>
      <c r="J1" s="31"/>
      <c r="K1" s="34"/>
      <c r="L1" s="35"/>
      <c r="M1" s="36"/>
      <c r="N1" s="37"/>
      <c r="O1" s="37"/>
      <c r="P1" s="38"/>
      <c r="Q1" s="38"/>
      <c r="R1" s="38"/>
    </row>
    <row r="2" spans="1:18" s="15" customFormat="1" ht="15.75">
      <c r="A2" s="13"/>
      <c r="B2" s="16" t="s">
        <v>32</v>
      </c>
      <c r="C2" s="28"/>
      <c r="D2" s="21"/>
      <c r="E2" s="29"/>
      <c r="F2" s="30"/>
      <c r="G2" s="31"/>
      <c r="H2" s="32"/>
      <c r="I2" s="33"/>
      <c r="J2" s="31"/>
      <c r="K2" s="34"/>
      <c r="L2" s="35"/>
      <c r="M2" s="36"/>
      <c r="N2" s="37"/>
      <c r="O2" s="37"/>
      <c r="P2" s="38"/>
      <c r="Q2" s="38"/>
      <c r="R2" s="38"/>
    </row>
    <row r="3" spans="1:18" s="15" customFormat="1" ht="34.5" customHeight="1">
      <c r="A3" s="17"/>
      <c r="B3" s="148" t="s">
        <v>42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</row>
    <row r="4" spans="1:18" s="15" customFormat="1" ht="33.75" customHeight="1">
      <c r="A4" s="17"/>
      <c r="B4" s="148" t="s">
        <v>57</v>
      </c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</row>
    <row r="5" spans="1:18" s="15" customFormat="1" ht="36" customHeight="1">
      <c r="A5" s="17"/>
      <c r="B5" s="148" t="s">
        <v>41</v>
      </c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</row>
    <row r="6" spans="1:18" s="15" customFormat="1" ht="15.75">
      <c r="A6" s="17"/>
      <c r="B6" s="18" t="s">
        <v>148</v>
      </c>
      <c r="C6" s="28"/>
      <c r="D6" s="21"/>
      <c r="E6" s="29"/>
      <c r="F6" s="30"/>
      <c r="G6" s="31"/>
      <c r="H6" s="32"/>
      <c r="I6" s="33"/>
      <c r="J6" s="31"/>
      <c r="K6" s="34"/>
      <c r="L6" s="35"/>
      <c r="M6" s="36"/>
      <c r="N6" s="37"/>
      <c r="O6" s="37"/>
      <c r="P6" s="38"/>
      <c r="Q6" s="38"/>
      <c r="R6" s="38"/>
    </row>
    <row r="7" spans="1:18" s="15" customFormat="1" ht="15.75">
      <c r="A7" s="19"/>
      <c r="B7" s="18" t="s">
        <v>46</v>
      </c>
      <c r="C7" s="40"/>
      <c r="D7" s="22"/>
      <c r="E7" s="41"/>
      <c r="F7" s="42"/>
      <c r="G7" s="43"/>
      <c r="H7" s="44"/>
      <c r="I7" s="42"/>
      <c r="J7" s="41"/>
      <c r="K7" s="45"/>
      <c r="L7" s="43"/>
      <c r="M7" s="41"/>
      <c r="N7" s="46"/>
      <c r="O7" s="47"/>
      <c r="P7" s="38"/>
      <c r="Q7" s="39"/>
      <c r="R7" s="39"/>
    </row>
    <row r="8" spans="1:18" s="15" customFormat="1" ht="15.75">
      <c r="A8" s="19"/>
      <c r="B8" s="18" t="s">
        <v>50</v>
      </c>
      <c r="C8" s="40"/>
      <c r="D8" s="22"/>
      <c r="E8" s="41"/>
      <c r="F8" s="42"/>
      <c r="G8" s="43"/>
      <c r="H8" s="44"/>
      <c r="I8" s="42"/>
      <c r="J8" s="41"/>
      <c r="K8" s="45"/>
      <c r="L8" s="43"/>
      <c r="M8" s="41"/>
      <c r="N8" s="46"/>
      <c r="O8" s="47"/>
      <c r="P8" s="38"/>
      <c r="Q8" s="39"/>
      <c r="R8" s="39"/>
    </row>
    <row r="9" spans="1:18" s="15" customFormat="1" ht="15.75">
      <c r="A9" s="19"/>
      <c r="B9" s="18" t="s">
        <v>47</v>
      </c>
      <c r="C9" s="40"/>
      <c r="D9" s="22"/>
      <c r="E9" s="41"/>
      <c r="F9" s="42"/>
      <c r="G9" s="43"/>
      <c r="H9" s="44"/>
      <c r="I9" s="42"/>
      <c r="J9" s="41"/>
      <c r="K9" s="45"/>
      <c r="L9" s="43"/>
      <c r="M9" s="41"/>
      <c r="N9" s="46"/>
      <c r="O9" s="47"/>
      <c r="P9" s="38"/>
      <c r="Q9" s="39"/>
      <c r="R9" s="39"/>
    </row>
    <row r="10" spans="1:18" s="15" customFormat="1" ht="15.75">
      <c r="A10" s="19"/>
      <c r="B10" s="18" t="s">
        <v>48</v>
      </c>
      <c r="C10" s="40"/>
      <c r="D10" s="22"/>
      <c r="E10" s="41"/>
      <c r="F10" s="42"/>
      <c r="G10" s="43"/>
      <c r="H10" s="44"/>
      <c r="I10" s="42"/>
      <c r="J10" s="41"/>
      <c r="K10" s="45"/>
      <c r="L10" s="43"/>
      <c r="M10" s="41"/>
      <c r="N10" s="46"/>
      <c r="O10" s="47"/>
      <c r="P10" s="38"/>
      <c r="Q10" s="39"/>
      <c r="R10" s="39"/>
    </row>
    <row r="11" spans="1:18" s="15" customFormat="1" ht="15.75">
      <c r="A11" s="17"/>
      <c r="B11" s="48" t="s">
        <v>49</v>
      </c>
      <c r="C11" s="40"/>
      <c r="D11" s="22"/>
      <c r="E11" s="41"/>
      <c r="F11" s="42"/>
      <c r="G11" s="43"/>
      <c r="H11" s="44"/>
      <c r="I11" s="42"/>
      <c r="J11" s="41"/>
      <c r="K11" s="45"/>
      <c r="L11" s="43"/>
      <c r="M11" s="41"/>
      <c r="N11" s="46"/>
      <c r="O11" s="47"/>
      <c r="P11" s="38"/>
      <c r="Q11" s="39"/>
      <c r="R11" s="39"/>
    </row>
    <row r="12" spans="1:18" s="15" customFormat="1" ht="23.25" customHeight="1">
      <c r="A12" s="17"/>
      <c r="B12" s="146" t="s">
        <v>37</v>
      </c>
      <c r="C12" s="40"/>
      <c r="D12" s="22"/>
      <c r="E12" s="41"/>
      <c r="F12" s="42"/>
      <c r="G12" s="43"/>
      <c r="H12" s="44"/>
      <c r="I12" s="42"/>
      <c r="J12" s="41"/>
      <c r="K12" s="45"/>
      <c r="L12" s="43"/>
      <c r="M12" s="41"/>
      <c r="N12" s="46"/>
      <c r="O12" s="47"/>
      <c r="P12" s="38"/>
      <c r="Q12" s="39"/>
      <c r="R12" s="39"/>
    </row>
    <row r="13" spans="1:18" ht="17.25" thickBot="1"/>
    <row r="14" spans="1:18" s="10" customFormat="1" ht="99.75" thickBot="1">
      <c r="A14" s="141" t="s">
        <v>0</v>
      </c>
      <c r="B14" s="142" t="s">
        <v>141</v>
      </c>
      <c r="C14" s="142" t="s">
        <v>22</v>
      </c>
      <c r="D14" s="142" t="s">
        <v>6</v>
      </c>
      <c r="E14" s="142" t="s">
        <v>23</v>
      </c>
      <c r="F14" s="142" t="s">
        <v>26</v>
      </c>
      <c r="G14" s="142" t="s">
        <v>36</v>
      </c>
      <c r="H14" s="142" t="s">
        <v>38</v>
      </c>
      <c r="I14" s="142" t="s">
        <v>51</v>
      </c>
      <c r="J14" s="143" t="s">
        <v>25</v>
      </c>
      <c r="K14" s="142" t="s">
        <v>1</v>
      </c>
      <c r="L14" s="142" t="s">
        <v>2</v>
      </c>
      <c r="M14" s="142" t="s">
        <v>3</v>
      </c>
      <c r="N14" s="142" t="s">
        <v>4</v>
      </c>
      <c r="O14" s="142" t="s">
        <v>5</v>
      </c>
      <c r="P14" s="142" t="s">
        <v>56</v>
      </c>
      <c r="Q14" s="142" t="s">
        <v>34</v>
      </c>
      <c r="R14" s="142" t="s">
        <v>35</v>
      </c>
    </row>
    <row r="15" spans="1:18" ht="24" customHeight="1" thickBot="1">
      <c r="A15" s="11" t="s">
        <v>8</v>
      </c>
      <c r="B15" s="12" t="s">
        <v>9</v>
      </c>
      <c r="C15" s="11" t="s">
        <v>10</v>
      </c>
      <c r="D15" s="24" t="s">
        <v>11</v>
      </c>
      <c r="E15" s="11" t="s">
        <v>12</v>
      </c>
      <c r="F15" s="11" t="s">
        <v>13</v>
      </c>
      <c r="G15" s="11" t="s">
        <v>14</v>
      </c>
      <c r="H15" s="61" t="s">
        <v>15</v>
      </c>
      <c r="I15" s="11" t="s">
        <v>16</v>
      </c>
      <c r="J15" s="62" t="s">
        <v>17</v>
      </c>
      <c r="K15" s="11" t="s">
        <v>18</v>
      </c>
      <c r="L15" s="11" t="s">
        <v>19</v>
      </c>
      <c r="M15" s="11" t="s">
        <v>20</v>
      </c>
      <c r="N15" s="11" t="s">
        <v>27</v>
      </c>
      <c r="O15" s="11" t="s">
        <v>28</v>
      </c>
      <c r="P15" s="11" t="s">
        <v>29</v>
      </c>
      <c r="Q15" s="11" t="s">
        <v>33</v>
      </c>
      <c r="R15" s="11" t="s">
        <v>21</v>
      </c>
    </row>
    <row r="16" spans="1:18" ht="42.75" customHeight="1">
      <c r="A16" s="150"/>
      <c r="B16" s="151"/>
      <c r="C16" s="150"/>
      <c r="D16" s="151"/>
      <c r="E16" s="150"/>
      <c r="F16" s="150"/>
      <c r="G16" s="152" t="s">
        <v>186</v>
      </c>
      <c r="H16" s="152" t="s">
        <v>186</v>
      </c>
      <c r="I16" s="152" t="s">
        <v>186</v>
      </c>
      <c r="J16" s="152" t="s">
        <v>186</v>
      </c>
      <c r="K16" s="152" t="s">
        <v>186</v>
      </c>
      <c r="L16" s="150"/>
      <c r="M16" s="150"/>
      <c r="N16" s="150"/>
      <c r="O16" s="150"/>
      <c r="P16" s="150"/>
      <c r="Q16" s="150"/>
      <c r="R16" s="150"/>
    </row>
    <row r="17" spans="1:18">
      <c r="A17" s="1" t="str">
        <f>B19</f>
        <v>Zadanie 1</v>
      </c>
      <c r="B17" s="3"/>
      <c r="C17" s="63" t="s">
        <v>31</v>
      </c>
      <c r="D17" s="25"/>
      <c r="E17" s="64"/>
      <c r="F17" s="65"/>
      <c r="G17" s="66"/>
      <c r="H17" s="67"/>
      <c r="I17" s="65"/>
      <c r="J17" s="68"/>
      <c r="K17" s="69"/>
      <c r="L17" s="66"/>
      <c r="M17" s="64"/>
      <c r="N17" s="70"/>
      <c r="O17" s="70"/>
      <c r="P17" s="70"/>
      <c r="Q17" s="70"/>
      <c r="R17" s="70"/>
    </row>
    <row r="18" spans="1:18" s="107" customFormat="1" ht="156.75" customHeight="1">
      <c r="A18" s="93">
        <v>1</v>
      </c>
      <c r="B18" s="92" t="s">
        <v>185</v>
      </c>
      <c r="C18" s="91" t="s">
        <v>45</v>
      </c>
      <c r="D18" s="91" t="s">
        <v>104</v>
      </c>
      <c r="E18" s="94" t="s">
        <v>53</v>
      </c>
      <c r="F18" s="95">
        <v>100000</v>
      </c>
      <c r="G18" s="96"/>
      <c r="H18" s="97"/>
      <c r="I18" s="98"/>
      <c r="J18" s="99"/>
      <c r="K18" s="100"/>
      <c r="L18" s="101">
        <v>0.08</v>
      </c>
      <c r="M18" s="102">
        <f>K18*(1+L18)</f>
        <v>0</v>
      </c>
      <c r="N18" s="103">
        <f>H18*K18</f>
        <v>0</v>
      </c>
      <c r="O18" s="103">
        <f>N18*(1+L18)</f>
        <v>0</v>
      </c>
      <c r="P18" s="104">
        <f>INT(H18*0.5)</f>
        <v>0</v>
      </c>
      <c r="Q18" s="105">
        <f>P18*K18</f>
        <v>0</v>
      </c>
      <c r="R18" s="105">
        <f>Q18*(1+L18)</f>
        <v>0</v>
      </c>
    </row>
    <row r="19" spans="1:18">
      <c r="B19" s="5" t="str">
        <f>"Zadanie "&amp;COUNTIF(C$17:$C19,"=Razem")</f>
        <v>Zadanie 1</v>
      </c>
      <c r="C19" s="9" t="s">
        <v>7</v>
      </c>
      <c r="D19" s="26"/>
      <c r="E19" s="71"/>
      <c r="F19" s="72"/>
      <c r="G19" s="73"/>
      <c r="H19" s="74"/>
      <c r="I19" s="72"/>
      <c r="J19" s="41"/>
      <c r="K19" s="75"/>
      <c r="L19" s="73"/>
      <c r="M19" s="71"/>
      <c r="N19" s="76">
        <f>SUM(N18)</f>
        <v>0</v>
      </c>
      <c r="O19" s="76">
        <f t="shared" ref="O19:R19" si="0">SUM(O18)</f>
        <v>0</v>
      </c>
      <c r="P19" s="76"/>
      <c r="Q19" s="76">
        <f t="shared" si="0"/>
        <v>0</v>
      </c>
      <c r="R19" s="76">
        <f t="shared" si="0"/>
        <v>0</v>
      </c>
    </row>
    <row r="20" spans="1:18">
      <c r="B20" s="5"/>
      <c r="C20" s="9"/>
      <c r="D20" s="26"/>
      <c r="E20" s="71"/>
      <c r="F20" s="72"/>
      <c r="G20" s="73"/>
      <c r="H20" s="74"/>
      <c r="I20" s="72"/>
      <c r="J20" s="41"/>
      <c r="K20" s="75"/>
      <c r="L20" s="73"/>
      <c r="M20" s="71"/>
      <c r="N20" s="77"/>
      <c r="O20" s="78"/>
      <c r="Q20" s="60"/>
      <c r="R20" s="60"/>
    </row>
    <row r="21" spans="1:18">
      <c r="A21" s="1" t="str">
        <f>B25</f>
        <v>Zadanie 2</v>
      </c>
      <c r="B21" s="3"/>
      <c r="C21" s="63" t="s">
        <v>54</v>
      </c>
      <c r="D21" s="25"/>
      <c r="E21" s="64"/>
      <c r="F21" s="65"/>
      <c r="G21" s="66"/>
      <c r="H21" s="67"/>
      <c r="I21" s="65"/>
      <c r="J21" s="68"/>
      <c r="K21" s="69"/>
      <c r="L21" s="66"/>
      <c r="M21" s="64"/>
      <c r="N21" s="70"/>
      <c r="O21" s="70"/>
      <c r="P21" s="70"/>
      <c r="Q21" s="70"/>
      <c r="R21" s="70"/>
    </row>
    <row r="22" spans="1:18" s="107" customFormat="1" ht="181.5">
      <c r="A22" s="93">
        <v>1</v>
      </c>
      <c r="B22" s="144" t="s">
        <v>166</v>
      </c>
      <c r="C22" s="91" t="s">
        <v>169</v>
      </c>
      <c r="D22" s="91" t="s">
        <v>165</v>
      </c>
      <c r="E22" s="149" t="s">
        <v>183</v>
      </c>
      <c r="F22" s="95">
        <v>50000</v>
      </c>
      <c r="G22" s="108"/>
      <c r="H22" s="109"/>
      <c r="I22" s="98"/>
      <c r="J22" s="110"/>
      <c r="K22" s="111"/>
      <c r="L22" s="112">
        <v>0.08</v>
      </c>
      <c r="M22" s="102">
        <f t="shared" ref="M22" si="1">K22*(1+L22)</f>
        <v>0</v>
      </c>
      <c r="N22" s="103">
        <f t="shared" ref="N22" si="2">H22*K22</f>
        <v>0</v>
      </c>
      <c r="O22" s="103">
        <f t="shared" ref="O22" si="3">N22*(1+L22)</f>
        <v>0</v>
      </c>
      <c r="P22" s="104">
        <f>INT(H22*0.5)</f>
        <v>0</v>
      </c>
      <c r="Q22" s="105">
        <f t="shared" ref="Q22" si="4">P22*K22</f>
        <v>0</v>
      </c>
      <c r="R22" s="105">
        <f t="shared" ref="R22" si="5">Q22*(1+L22)</f>
        <v>0</v>
      </c>
    </row>
    <row r="23" spans="1:18" s="107" customFormat="1" ht="214.5">
      <c r="A23" s="93">
        <v>2</v>
      </c>
      <c r="B23" s="144" t="s">
        <v>167</v>
      </c>
      <c r="C23" s="91" t="s">
        <v>170</v>
      </c>
      <c r="D23" s="91" t="s">
        <v>165</v>
      </c>
      <c r="E23" s="149" t="s">
        <v>183</v>
      </c>
      <c r="F23" s="95">
        <v>80000</v>
      </c>
      <c r="G23" s="108"/>
      <c r="H23" s="109"/>
      <c r="I23" s="98"/>
      <c r="J23" s="110"/>
      <c r="K23" s="111"/>
      <c r="L23" s="112">
        <v>0.08</v>
      </c>
      <c r="M23" s="102">
        <f t="shared" ref="M23:M24" si="6">K23*(1+L23)</f>
        <v>0</v>
      </c>
      <c r="N23" s="103">
        <f t="shared" ref="N23:N24" si="7">H23*K23</f>
        <v>0</v>
      </c>
      <c r="O23" s="103">
        <f t="shared" ref="O23:O24" si="8">N23*(1+L23)</f>
        <v>0</v>
      </c>
      <c r="P23" s="104">
        <f t="shared" ref="P23:P24" si="9">INT(H23*0.5)</f>
        <v>0</v>
      </c>
      <c r="Q23" s="105">
        <f t="shared" ref="Q23:Q24" si="10">P23*K23</f>
        <v>0</v>
      </c>
      <c r="R23" s="105">
        <f t="shared" ref="R23:R24" si="11">Q23*(1+L23)</f>
        <v>0</v>
      </c>
    </row>
    <row r="24" spans="1:18" s="107" customFormat="1" ht="115.5">
      <c r="A24" s="93">
        <v>3</v>
      </c>
      <c r="B24" s="144" t="s">
        <v>168</v>
      </c>
      <c r="C24" s="91" t="s">
        <v>171</v>
      </c>
      <c r="D24" s="91" t="s">
        <v>165</v>
      </c>
      <c r="E24" s="149" t="s">
        <v>183</v>
      </c>
      <c r="F24" s="95">
        <v>2000</v>
      </c>
      <c r="G24" s="108" t="s">
        <v>39</v>
      </c>
      <c r="H24" s="109"/>
      <c r="I24" s="98"/>
      <c r="J24" s="110"/>
      <c r="K24" s="111"/>
      <c r="L24" s="112">
        <v>0.08</v>
      </c>
      <c r="M24" s="102">
        <f t="shared" si="6"/>
        <v>0</v>
      </c>
      <c r="N24" s="103">
        <f t="shared" si="7"/>
        <v>0</v>
      </c>
      <c r="O24" s="103">
        <f t="shared" si="8"/>
        <v>0</v>
      </c>
      <c r="P24" s="104">
        <f t="shared" si="9"/>
        <v>0</v>
      </c>
      <c r="Q24" s="105">
        <f t="shared" si="10"/>
        <v>0</v>
      </c>
      <c r="R24" s="105">
        <f t="shared" si="11"/>
        <v>0</v>
      </c>
    </row>
    <row r="25" spans="1:18">
      <c r="B25" s="5" t="str">
        <f>"Zadanie "&amp;COUNTIF(C$17:$C25,"=Razem")</f>
        <v>Zadanie 2</v>
      </c>
      <c r="C25" s="9" t="s">
        <v>7</v>
      </c>
      <c r="D25" s="26"/>
      <c r="E25" s="71"/>
      <c r="F25" s="72"/>
      <c r="G25" s="73"/>
      <c r="H25" s="74"/>
      <c r="I25" s="72"/>
      <c r="J25" s="41"/>
      <c r="K25" s="75"/>
      <c r="L25" s="73"/>
      <c r="M25" s="71"/>
      <c r="N25" s="76">
        <f>SUM(N22:N24)</f>
        <v>0</v>
      </c>
      <c r="O25" s="76">
        <f>SUM(O22:O24)</f>
        <v>0</v>
      </c>
      <c r="P25" s="76"/>
      <c r="Q25" s="76">
        <f>SUM(Q22:Q24)</f>
        <v>0</v>
      </c>
      <c r="R25" s="76">
        <f>SUM(R22:R24)</f>
        <v>0</v>
      </c>
    </row>
    <row r="26" spans="1:18">
      <c r="A26" s="8" t="s">
        <v>24</v>
      </c>
      <c r="B26" s="88" t="str">
        <f>"Dotyczy"&amp;" "&amp;B25</f>
        <v>Dotyczy Zadanie 2</v>
      </c>
      <c r="C26" s="9"/>
      <c r="D26" s="26"/>
      <c r="E26" s="71"/>
      <c r="F26" s="72"/>
      <c r="G26" s="73"/>
      <c r="H26" s="74"/>
      <c r="I26" s="72"/>
      <c r="J26" s="41"/>
      <c r="K26" s="75"/>
      <c r="L26" s="73"/>
      <c r="M26" s="71"/>
      <c r="N26" s="76"/>
      <c r="O26" s="80"/>
      <c r="Q26" s="79"/>
      <c r="R26" s="79"/>
    </row>
    <row r="27" spans="1:18">
      <c r="B27" s="6" t="s">
        <v>55</v>
      </c>
      <c r="C27" s="27"/>
      <c r="D27" s="27"/>
      <c r="E27" s="81"/>
      <c r="F27" s="27"/>
      <c r="G27" s="27"/>
      <c r="H27" s="82"/>
      <c r="I27" s="27"/>
      <c r="J27" s="83"/>
      <c r="K27" s="27"/>
      <c r="L27" s="84"/>
      <c r="M27" s="85"/>
      <c r="N27" s="76"/>
      <c r="O27" s="80"/>
      <c r="Q27" s="79"/>
      <c r="R27" s="79"/>
    </row>
    <row r="28" spans="1:18">
      <c r="B28" s="6" t="s">
        <v>179</v>
      </c>
      <c r="C28" s="27"/>
      <c r="D28" s="27"/>
      <c r="E28" s="81"/>
      <c r="F28" s="27"/>
      <c r="G28" s="27"/>
      <c r="H28" s="82"/>
      <c r="I28" s="27"/>
      <c r="J28" s="83"/>
      <c r="K28" s="27"/>
      <c r="L28" s="84"/>
      <c r="M28" s="85"/>
      <c r="N28" s="76"/>
      <c r="O28" s="80"/>
      <c r="Q28" s="79"/>
      <c r="R28" s="79"/>
    </row>
    <row r="29" spans="1:18">
      <c r="B29" s="6" t="s">
        <v>113</v>
      </c>
      <c r="C29" s="27"/>
      <c r="D29" s="27"/>
      <c r="E29" s="81"/>
      <c r="F29" s="27"/>
      <c r="G29" s="27"/>
      <c r="H29" s="82"/>
      <c r="I29" s="27"/>
      <c r="J29" s="83"/>
      <c r="K29" s="27"/>
      <c r="L29" s="84"/>
      <c r="M29" s="85"/>
      <c r="N29" s="76"/>
      <c r="O29" s="80"/>
      <c r="Q29" s="79"/>
      <c r="R29" s="79"/>
    </row>
    <row r="30" spans="1:18">
      <c r="A30" s="2"/>
      <c r="B30" s="89"/>
      <c r="C30" s="9"/>
      <c r="D30" s="26"/>
      <c r="E30" s="71"/>
      <c r="F30" s="72"/>
      <c r="G30" s="73"/>
      <c r="H30" s="74"/>
      <c r="I30" s="72"/>
      <c r="J30" s="41"/>
      <c r="K30" s="75"/>
      <c r="L30" s="73"/>
      <c r="M30" s="71"/>
      <c r="N30" s="77"/>
      <c r="O30" s="78"/>
      <c r="Q30" s="79"/>
      <c r="R30" s="79"/>
    </row>
    <row r="31" spans="1:18">
      <c r="A31" s="1" t="str">
        <f>B33</f>
        <v>Zadanie 3</v>
      </c>
      <c r="B31" s="3"/>
      <c r="C31" s="63" t="s">
        <v>40</v>
      </c>
      <c r="D31" s="25"/>
      <c r="E31" s="64"/>
      <c r="F31" s="65"/>
      <c r="G31" s="66"/>
      <c r="H31" s="67"/>
      <c r="I31" s="65"/>
      <c r="J31" s="68"/>
      <c r="K31" s="69"/>
      <c r="L31" s="66"/>
      <c r="M31" s="64"/>
      <c r="N31" s="70"/>
      <c r="O31" s="70"/>
      <c r="P31" s="70"/>
      <c r="Q31" s="70"/>
      <c r="R31" s="70"/>
    </row>
    <row r="32" spans="1:18" s="107" customFormat="1" ht="115.5">
      <c r="A32" s="93">
        <v>1</v>
      </c>
      <c r="B32" s="92" t="s">
        <v>149</v>
      </c>
      <c r="C32" s="90" t="s">
        <v>112</v>
      </c>
      <c r="D32" s="91" t="s">
        <v>173</v>
      </c>
      <c r="E32" s="94" t="s">
        <v>43</v>
      </c>
      <c r="F32" s="95">
        <v>175000</v>
      </c>
      <c r="G32" s="108"/>
      <c r="H32" s="109"/>
      <c r="I32" s="98"/>
      <c r="J32" s="110"/>
      <c r="K32" s="111"/>
      <c r="L32" s="112">
        <v>0.08</v>
      </c>
      <c r="M32" s="102">
        <f t="shared" ref="M32" si="12">K32*(1+L32)</f>
        <v>0</v>
      </c>
      <c r="N32" s="103">
        <f t="shared" ref="N32" si="13">H32*K32</f>
        <v>0</v>
      </c>
      <c r="O32" s="103">
        <f t="shared" ref="O32" si="14">N32*(1+L32)</f>
        <v>0</v>
      </c>
      <c r="P32" s="104">
        <f>INT(H32*0.5)</f>
        <v>0</v>
      </c>
      <c r="Q32" s="106">
        <f t="shared" ref="Q32" si="15">P32*K32</f>
        <v>0</v>
      </c>
      <c r="R32" s="106">
        <f t="shared" ref="R32" si="16">Q32*(1+L32)</f>
        <v>0</v>
      </c>
    </row>
    <row r="33" spans="1:18">
      <c r="B33" s="5" t="str">
        <f>"Zadanie "&amp;COUNTIF(C$17:$C33,"=Razem")</f>
        <v>Zadanie 3</v>
      </c>
      <c r="C33" s="9" t="s">
        <v>7</v>
      </c>
      <c r="D33" s="26"/>
      <c r="E33" s="71"/>
      <c r="F33" s="72"/>
      <c r="G33" s="73"/>
      <c r="H33" s="74"/>
      <c r="I33" s="72"/>
      <c r="J33" s="41"/>
      <c r="K33" s="75"/>
      <c r="L33" s="73"/>
      <c r="M33" s="71"/>
      <c r="N33" s="76">
        <f>SUM(N32)</f>
        <v>0</v>
      </c>
      <c r="O33" s="80">
        <f>SUM(O32)</f>
        <v>0</v>
      </c>
      <c r="Q33" s="60">
        <f>SUM(Q32)</f>
        <v>0</v>
      </c>
      <c r="R33" s="60">
        <f>SUM(R32)</f>
        <v>0</v>
      </c>
    </row>
    <row r="36" spans="1:18">
      <c r="A36" s="1" t="str">
        <f>B39</f>
        <v>Zadanie 4</v>
      </c>
      <c r="B36" s="3"/>
      <c r="C36" s="86" t="s">
        <v>108</v>
      </c>
      <c r="D36" s="25"/>
      <c r="E36" s="64"/>
      <c r="F36" s="65"/>
      <c r="G36" s="66"/>
      <c r="H36" s="67"/>
      <c r="I36" s="65"/>
      <c r="J36" s="68"/>
      <c r="K36" s="69"/>
      <c r="L36" s="66"/>
      <c r="M36" s="64"/>
      <c r="N36" s="70"/>
      <c r="O36" s="70"/>
      <c r="P36" s="70"/>
      <c r="Q36" s="70"/>
      <c r="R36" s="70"/>
    </row>
    <row r="37" spans="1:18" s="114" customFormat="1" ht="99">
      <c r="A37" s="113">
        <v>1</v>
      </c>
      <c r="B37" s="92" t="s">
        <v>62</v>
      </c>
      <c r="C37" s="91" t="s">
        <v>63</v>
      </c>
      <c r="D37" s="91" t="s">
        <v>151</v>
      </c>
      <c r="E37" s="94" t="s">
        <v>64</v>
      </c>
      <c r="F37" s="95">
        <v>300</v>
      </c>
      <c r="G37" s="108" t="s">
        <v>39</v>
      </c>
      <c r="H37" s="109"/>
      <c r="I37" s="115"/>
      <c r="J37" s="116"/>
      <c r="K37" s="111"/>
      <c r="L37" s="112">
        <v>0.08</v>
      </c>
      <c r="M37" s="102">
        <f t="shared" ref="M37" si="17">K37*(1+L37)</f>
        <v>0</v>
      </c>
      <c r="N37" s="117">
        <f t="shared" ref="N37" si="18">H37*K37</f>
        <v>0</v>
      </c>
      <c r="O37" s="117">
        <f t="shared" ref="O37" si="19">N37*(1+L37)</f>
        <v>0</v>
      </c>
      <c r="P37" s="104">
        <f t="shared" ref="P37" si="20">INT(H37*0.5)</f>
        <v>0</v>
      </c>
      <c r="Q37" s="105">
        <f t="shared" ref="Q37" si="21">P37*K37</f>
        <v>0</v>
      </c>
      <c r="R37" s="105">
        <f t="shared" ref="R37" si="22">Q37*(1+L37)</f>
        <v>0</v>
      </c>
    </row>
    <row r="38" spans="1:18" s="114" customFormat="1" ht="99">
      <c r="A38" s="113">
        <v>2</v>
      </c>
      <c r="B38" s="92" t="s">
        <v>65</v>
      </c>
      <c r="C38" s="91" t="s">
        <v>66</v>
      </c>
      <c r="D38" s="91" t="s">
        <v>152</v>
      </c>
      <c r="E38" s="94" t="s">
        <v>64</v>
      </c>
      <c r="F38" s="95">
        <v>4000</v>
      </c>
      <c r="G38" s="108"/>
      <c r="H38" s="109"/>
      <c r="I38" s="118"/>
      <c r="J38" s="119"/>
      <c r="K38" s="111"/>
      <c r="L38" s="112">
        <v>0.08</v>
      </c>
      <c r="M38" s="102">
        <f t="shared" ref="M38" si="23">K38*(1+L38)</f>
        <v>0</v>
      </c>
      <c r="N38" s="117">
        <f t="shared" ref="N38" si="24">H38*K38</f>
        <v>0</v>
      </c>
      <c r="O38" s="117">
        <f t="shared" ref="O38" si="25">N38*(1+L38)</f>
        <v>0</v>
      </c>
      <c r="P38" s="104">
        <f t="shared" ref="P38" si="26">INT(H38*0.5)</f>
        <v>0</v>
      </c>
      <c r="Q38" s="105">
        <f t="shared" ref="Q38" si="27">P38*K38</f>
        <v>0</v>
      </c>
      <c r="R38" s="105">
        <f t="shared" ref="R38" si="28">Q38*(1+L38)</f>
        <v>0</v>
      </c>
    </row>
    <row r="39" spans="1:18">
      <c r="B39" s="5" t="str">
        <f>"Zadanie "&amp;COUNTIF(C$17:$C39,"=Razem")</f>
        <v>Zadanie 4</v>
      </c>
      <c r="C39" s="9" t="s">
        <v>7</v>
      </c>
      <c r="D39" s="26"/>
      <c r="E39" s="71"/>
      <c r="F39" s="72"/>
      <c r="G39" s="73"/>
      <c r="H39" s="74"/>
      <c r="I39" s="72"/>
      <c r="J39" s="41"/>
      <c r="K39" s="75"/>
      <c r="L39" s="73"/>
      <c r="M39" s="71"/>
      <c r="N39" s="76">
        <f>SUM(N37:N38)</f>
        <v>0</v>
      </c>
      <c r="O39" s="76">
        <f>SUM(O37:O38)</f>
        <v>0</v>
      </c>
      <c r="P39" s="76"/>
      <c r="Q39" s="76">
        <f>SUM(Q37:Q38)</f>
        <v>0</v>
      </c>
      <c r="R39" s="76">
        <f>SUM(R37:R38)</f>
        <v>0</v>
      </c>
    </row>
    <row r="40" spans="1:18">
      <c r="A40" s="87" t="s">
        <v>140</v>
      </c>
    </row>
    <row r="41" spans="1:18">
      <c r="A41" s="87"/>
    </row>
    <row r="42" spans="1:18">
      <c r="A42" s="1" t="str">
        <f>B45</f>
        <v>Zadanie 5</v>
      </c>
      <c r="B42" s="3"/>
      <c r="C42" s="86" t="s">
        <v>70</v>
      </c>
      <c r="D42" s="25"/>
      <c r="E42" s="64"/>
      <c r="F42" s="65"/>
      <c r="G42" s="66"/>
      <c r="H42" s="67"/>
      <c r="I42" s="65"/>
      <c r="J42" s="68"/>
      <c r="K42" s="69"/>
      <c r="L42" s="66"/>
      <c r="M42" s="64"/>
      <c r="N42" s="70"/>
      <c r="O42" s="70"/>
      <c r="P42" s="70"/>
      <c r="Q42" s="70"/>
      <c r="R42" s="70"/>
    </row>
    <row r="43" spans="1:18" s="10" customFormat="1" ht="66">
      <c r="A43" s="93">
        <v>1</v>
      </c>
      <c r="B43" s="92" t="s">
        <v>67</v>
      </c>
      <c r="C43" s="91"/>
      <c r="D43" s="91" t="s">
        <v>178</v>
      </c>
      <c r="E43" s="94" t="s">
        <v>52</v>
      </c>
      <c r="F43" s="95">
        <v>250</v>
      </c>
      <c r="G43" s="108" t="s">
        <v>39</v>
      </c>
      <c r="H43" s="109"/>
      <c r="I43" s="120"/>
      <c r="J43" s="121"/>
      <c r="K43" s="111"/>
      <c r="L43" s="112">
        <v>0.08</v>
      </c>
      <c r="M43" s="102">
        <f t="shared" ref="M43:M44" si="29">K43*(1+L43)</f>
        <v>0</v>
      </c>
      <c r="N43" s="117">
        <f t="shared" ref="N43:N44" si="30">H43*K43</f>
        <v>0</v>
      </c>
      <c r="O43" s="117">
        <f t="shared" ref="O43:O44" si="31">N43*(1+L43)</f>
        <v>0</v>
      </c>
      <c r="P43" s="104">
        <f t="shared" ref="P43:P44" si="32">INT(H43*0.5)</f>
        <v>0</v>
      </c>
      <c r="Q43" s="105">
        <f t="shared" ref="Q43:Q44" si="33">P43*K43</f>
        <v>0</v>
      </c>
      <c r="R43" s="105">
        <f t="shared" ref="R43:R44" si="34">Q43*(1+L43)</f>
        <v>0</v>
      </c>
    </row>
    <row r="44" spans="1:18" s="10" customFormat="1" ht="66">
      <c r="A44" s="93">
        <v>2</v>
      </c>
      <c r="B44" s="92" t="s">
        <v>68</v>
      </c>
      <c r="C44" s="91"/>
      <c r="D44" s="91" t="s">
        <v>178</v>
      </c>
      <c r="E44" s="94" t="s">
        <v>69</v>
      </c>
      <c r="F44" s="95">
        <v>30</v>
      </c>
      <c r="G44" s="108" t="s">
        <v>39</v>
      </c>
      <c r="H44" s="109"/>
      <c r="I44" s="122"/>
      <c r="J44" s="123"/>
      <c r="K44" s="111"/>
      <c r="L44" s="112">
        <v>0.08</v>
      </c>
      <c r="M44" s="102">
        <f t="shared" si="29"/>
        <v>0</v>
      </c>
      <c r="N44" s="117">
        <f t="shared" si="30"/>
        <v>0</v>
      </c>
      <c r="O44" s="117">
        <f t="shared" si="31"/>
        <v>0</v>
      </c>
      <c r="P44" s="104">
        <f t="shared" si="32"/>
        <v>0</v>
      </c>
      <c r="Q44" s="105">
        <f t="shared" si="33"/>
        <v>0</v>
      </c>
      <c r="R44" s="105">
        <f t="shared" si="34"/>
        <v>0</v>
      </c>
    </row>
    <row r="45" spans="1:18">
      <c r="B45" s="5" t="str">
        <f>"Zadanie "&amp;COUNTIF(C$17:$C45,"=Razem")</f>
        <v>Zadanie 5</v>
      </c>
      <c r="C45" s="9" t="s">
        <v>7</v>
      </c>
      <c r="D45" s="26"/>
      <c r="E45" s="71"/>
      <c r="F45" s="72"/>
      <c r="G45" s="73"/>
      <c r="H45" s="74"/>
      <c r="I45" s="72"/>
      <c r="J45" s="41"/>
      <c r="K45" s="75"/>
      <c r="L45" s="73"/>
      <c r="M45" s="71"/>
      <c r="N45" s="76">
        <f>SUM(N43:N44)</f>
        <v>0</v>
      </c>
      <c r="O45" s="76">
        <f>SUM(O43:O44)</f>
        <v>0</v>
      </c>
      <c r="P45" s="76"/>
      <c r="Q45" s="76">
        <f>SUM(Q43:Q44)</f>
        <v>0</v>
      </c>
      <c r="R45" s="76">
        <f>SUM(R43:R44)</f>
        <v>0</v>
      </c>
    </row>
    <row r="46" spans="1:18">
      <c r="A46" s="87" t="s">
        <v>180</v>
      </c>
    </row>
    <row r="48" spans="1:18">
      <c r="A48" s="1" t="str">
        <f>B50</f>
        <v>Zadanie 6</v>
      </c>
      <c r="B48" s="3"/>
      <c r="C48" s="86" t="s">
        <v>61</v>
      </c>
      <c r="D48" s="25"/>
      <c r="E48" s="64"/>
      <c r="F48" s="65"/>
      <c r="G48" s="66"/>
      <c r="H48" s="67"/>
      <c r="I48" s="65"/>
      <c r="J48" s="68"/>
      <c r="K48" s="69"/>
      <c r="L48" s="66"/>
      <c r="M48" s="64"/>
      <c r="N48" s="70"/>
      <c r="O48" s="70"/>
      <c r="P48" s="70"/>
      <c r="Q48" s="70"/>
      <c r="R48" s="70"/>
    </row>
    <row r="49" spans="1:18" s="107" customFormat="1" ht="46.5" customHeight="1">
      <c r="A49" s="93">
        <v>1</v>
      </c>
      <c r="B49" s="92" t="s">
        <v>58</v>
      </c>
      <c r="C49" s="91" t="s">
        <v>59</v>
      </c>
      <c r="D49" s="90" t="s">
        <v>60</v>
      </c>
      <c r="E49" s="149" t="s">
        <v>184</v>
      </c>
      <c r="F49" s="95">
        <v>450</v>
      </c>
      <c r="G49" s="108" t="s">
        <v>39</v>
      </c>
      <c r="H49" s="109"/>
      <c r="I49" s="124"/>
      <c r="J49" s="125"/>
      <c r="K49" s="111"/>
      <c r="L49" s="112">
        <v>0.23</v>
      </c>
      <c r="M49" s="102">
        <f t="shared" ref="M49" si="35">K49*(1+L49)</f>
        <v>0</v>
      </c>
      <c r="N49" s="103">
        <f t="shared" ref="N49" si="36">H49*K49</f>
        <v>0</v>
      </c>
      <c r="O49" s="103">
        <f t="shared" ref="O49" si="37">N49*(1+L49)</f>
        <v>0</v>
      </c>
      <c r="P49" s="104">
        <f t="shared" ref="P49" si="38">INT(H49*0.5)</f>
        <v>0</v>
      </c>
      <c r="Q49" s="105">
        <f t="shared" ref="Q49" si="39">P49*K49</f>
        <v>0</v>
      </c>
      <c r="R49" s="105">
        <f t="shared" ref="R49" si="40">Q49*(1+L49)</f>
        <v>0</v>
      </c>
    </row>
    <row r="50" spans="1:18">
      <c r="B50" s="5" t="str">
        <f>"Zadanie "&amp;COUNTIF(C$17:$C50,"=Razem")</f>
        <v>Zadanie 6</v>
      </c>
      <c r="C50" s="9" t="s">
        <v>7</v>
      </c>
      <c r="D50" s="26"/>
      <c r="E50" s="71"/>
      <c r="F50" s="72"/>
      <c r="G50" s="73"/>
      <c r="H50" s="74"/>
      <c r="I50" s="72"/>
      <c r="J50" s="41"/>
      <c r="K50" s="75"/>
      <c r="L50" s="73"/>
      <c r="M50" s="71"/>
      <c r="N50" s="76">
        <f>SUM(N49:N49)</f>
        <v>0</v>
      </c>
      <c r="O50" s="76">
        <f>SUM(O49:O49)</f>
        <v>0</v>
      </c>
      <c r="P50" s="76"/>
      <c r="Q50" s="76">
        <f>SUM(Q49:Q49)</f>
        <v>0</v>
      </c>
      <c r="R50" s="76">
        <f>SUM(R49:R49)</f>
        <v>0</v>
      </c>
    </row>
    <row r="52" spans="1:18">
      <c r="A52" s="1" t="str">
        <f>B56</f>
        <v>Zadanie 7</v>
      </c>
      <c r="B52" s="3"/>
      <c r="C52" s="86" t="s">
        <v>78</v>
      </c>
      <c r="D52" s="25"/>
      <c r="E52" s="64"/>
      <c r="F52" s="65"/>
      <c r="G52" s="66"/>
      <c r="H52" s="67"/>
      <c r="I52" s="65"/>
      <c r="J52" s="68"/>
      <c r="K52" s="69"/>
      <c r="L52" s="66"/>
      <c r="M52" s="64"/>
      <c r="N52" s="70"/>
      <c r="O52" s="70"/>
      <c r="P52" s="70"/>
      <c r="Q52" s="70"/>
      <c r="R52" s="70"/>
    </row>
    <row r="53" spans="1:18" s="10" customFormat="1" ht="148.5">
      <c r="A53" s="93">
        <v>1</v>
      </c>
      <c r="B53" s="92" t="s">
        <v>71</v>
      </c>
      <c r="C53" s="91" t="s">
        <v>72</v>
      </c>
      <c r="D53" s="91" t="s">
        <v>73</v>
      </c>
      <c r="E53" s="94" t="s">
        <v>91</v>
      </c>
      <c r="F53" s="95">
        <v>150</v>
      </c>
      <c r="G53" s="108" t="s">
        <v>39</v>
      </c>
      <c r="H53" s="109"/>
      <c r="I53" s="122"/>
      <c r="J53" s="123"/>
      <c r="K53" s="111"/>
      <c r="L53" s="112">
        <v>0.08</v>
      </c>
      <c r="M53" s="102">
        <f t="shared" ref="M53:M55" si="41">K53*(1+L53)</f>
        <v>0</v>
      </c>
      <c r="N53" s="117">
        <f t="shared" ref="N53:N55" si="42">H53*K53</f>
        <v>0</v>
      </c>
      <c r="O53" s="117">
        <f t="shared" ref="O53:O55" si="43">N53*(1+L53)</f>
        <v>0</v>
      </c>
      <c r="P53" s="104">
        <f t="shared" ref="P53:P55" si="44">INT(H53*0.5)</f>
        <v>0</v>
      </c>
      <c r="Q53" s="105">
        <f t="shared" ref="Q53:Q55" si="45">P53*K53</f>
        <v>0</v>
      </c>
      <c r="R53" s="105">
        <f t="shared" ref="R53:R55" si="46">Q53*(1+L53)</f>
        <v>0</v>
      </c>
    </row>
    <row r="54" spans="1:18" s="10" customFormat="1" ht="82.5">
      <c r="A54" s="93">
        <v>2</v>
      </c>
      <c r="B54" s="92" t="s">
        <v>74</v>
      </c>
      <c r="C54" s="91" t="s">
        <v>75</v>
      </c>
      <c r="D54" s="91" t="s">
        <v>30</v>
      </c>
      <c r="E54" s="94" t="s">
        <v>92</v>
      </c>
      <c r="F54" s="95">
        <v>504</v>
      </c>
      <c r="G54" s="108" t="s">
        <v>39</v>
      </c>
      <c r="H54" s="109"/>
      <c r="I54" s="122"/>
      <c r="J54" s="123"/>
      <c r="K54" s="111"/>
      <c r="L54" s="112">
        <v>0.08</v>
      </c>
      <c r="M54" s="102">
        <f t="shared" si="41"/>
        <v>0</v>
      </c>
      <c r="N54" s="117">
        <f t="shared" si="42"/>
        <v>0</v>
      </c>
      <c r="O54" s="117">
        <f t="shared" si="43"/>
        <v>0</v>
      </c>
      <c r="P54" s="104">
        <f t="shared" si="44"/>
        <v>0</v>
      </c>
      <c r="Q54" s="105">
        <f t="shared" si="45"/>
        <v>0</v>
      </c>
      <c r="R54" s="105">
        <f t="shared" si="46"/>
        <v>0</v>
      </c>
    </row>
    <row r="55" spans="1:18" s="10" customFormat="1" ht="64.5" customHeight="1">
      <c r="A55" s="93">
        <v>3</v>
      </c>
      <c r="B55" s="92" t="s">
        <v>76</v>
      </c>
      <c r="C55" s="91" t="s">
        <v>77</v>
      </c>
      <c r="D55" s="91" t="s">
        <v>30</v>
      </c>
      <c r="E55" s="94" t="s">
        <v>91</v>
      </c>
      <c r="F55" s="95">
        <v>450</v>
      </c>
      <c r="G55" s="108" t="s">
        <v>39</v>
      </c>
      <c r="H55" s="109"/>
      <c r="I55" s="122"/>
      <c r="J55" s="123"/>
      <c r="K55" s="111"/>
      <c r="L55" s="112">
        <v>0.08</v>
      </c>
      <c r="M55" s="102">
        <f t="shared" si="41"/>
        <v>0</v>
      </c>
      <c r="N55" s="117">
        <f t="shared" si="42"/>
        <v>0</v>
      </c>
      <c r="O55" s="117">
        <f t="shared" si="43"/>
        <v>0</v>
      </c>
      <c r="P55" s="104">
        <f t="shared" si="44"/>
        <v>0</v>
      </c>
      <c r="Q55" s="105">
        <f t="shared" si="45"/>
        <v>0</v>
      </c>
      <c r="R55" s="105">
        <f t="shared" si="46"/>
        <v>0</v>
      </c>
    </row>
    <row r="56" spans="1:18">
      <c r="B56" s="5" t="str">
        <f>"Zadanie "&amp;COUNTIF(C$17:$C56,"=Razem")</f>
        <v>Zadanie 7</v>
      </c>
      <c r="C56" s="9" t="s">
        <v>7</v>
      </c>
      <c r="D56" s="26"/>
      <c r="E56" s="71"/>
      <c r="F56" s="72"/>
      <c r="G56" s="73"/>
      <c r="H56" s="74"/>
      <c r="I56" s="72"/>
      <c r="J56" s="41"/>
      <c r="K56" s="75"/>
      <c r="L56" s="73"/>
      <c r="M56" s="71"/>
      <c r="N56" s="76">
        <f>SUM(N53:N55)</f>
        <v>0</v>
      </c>
      <c r="O56" s="76">
        <f>SUM(O53:O55)</f>
        <v>0</v>
      </c>
      <c r="P56" s="76"/>
      <c r="Q56" s="76">
        <f>SUM(Q53:Q55)</f>
        <v>0</v>
      </c>
      <c r="R56" s="76">
        <f>SUM(R53:R55)</f>
        <v>0</v>
      </c>
    </row>
    <row r="57" spans="1:18">
      <c r="A57" s="87" t="s">
        <v>181</v>
      </c>
    </row>
    <row r="59" spans="1:18">
      <c r="A59" s="1" t="str">
        <f>B65</f>
        <v>Zadanie 8</v>
      </c>
      <c r="B59" s="3"/>
      <c r="C59" s="63" t="s">
        <v>135</v>
      </c>
      <c r="D59" s="25"/>
      <c r="E59" s="64"/>
      <c r="F59" s="65"/>
      <c r="G59" s="66"/>
      <c r="H59" s="67"/>
      <c r="I59" s="65"/>
      <c r="J59" s="68"/>
      <c r="K59" s="69"/>
      <c r="L59" s="66"/>
      <c r="M59" s="64"/>
      <c r="N59" s="70"/>
      <c r="O59" s="70"/>
      <c r="P59" s="70"/>
      <c r="Q59" s="70"/>
      <c r="R59" s="70"/>
    </row>
    <row r="60" spans="1:18" s="107" customFormat="1" ht="115.5">
      <c r="A60" s="93">
        <v>1</v>
      </c>
      <c r="B60" s="92" t="s">
        <v>132</v>
      </c>
      <c r="C60" s="91" t="s">
        <v>79</v>
      </c>
      <c r="D60" s="91" t="s">
        <v>80</v>
      </c>
      <c r="E60" s="94" t="s">
        <v>81</v>
      </c>
      <c r="F60" s="95">
        <v>454.99999999999994</v>
      </c>
      <c r="G60" s="108" t="s">
        <v>39</v>
      </c>
      <c r="H60" s="109"/>
      <c r="I60" s="122"/>
      <c r="J60" s="123"/>
      <c r="K60" s="111"/>
      <c r="L60" s="112">
        <v>0.08</v>
      </c>
      <c r="M60" s="102">
        <f t="shared" ref="M60:M62" si="47">K60*(1+L60)</f>
        <v>0</v>
      </c>
      <c r="N60" s="103">
        <f t="shared" ref="N60:N62" si="48">H60*K60</f>
        <v>0</v>
      </c>
      <c r="O60" s="103">
        <f t="shared" ref="O60:O62" si="49">N60*(1+L60)</f>
        <v>0</v>
      </c>
      <c r="P60" s="104">
        <f t="shared" ref="P60:P62" si="50">INT(H60*0.5)</f>
        <v>0</v>
      </c>
      <c r="Q60" s="105">
        <f t="shared" ref="Q60:Q62" si="51">P60*K60</f>
        <v>0</v>
      </c>
      <c r="R60" s="105">
        <f t="shared" ref="R60:R62" si="52">Q60*(1+L60)</f>
        <v>0</v>
      </c>
    </row>
    <row r="61" spans="1:18" s="107" customFormat="1" ht="115.5">
      <c r="A61" s="93">
        <v>2</v>
      </c>
      <c r="B61" s="92" t="s">
        <v>132</v>
      </c>
      <c r="C61" s="91" t="s">
        <v>79</v>
      </c>
      <c r="D61" s="91" t="s">
        <v>80</v>
      </c>
      <c r="E61" s="94" t="s">
        <v>82</v>
      </c>
      <c r="F61" s="95">
        <v>20</v>
      </c>
      <c r="G61" s="108" t="s">
        <v>39</v>
      </c>
      <c r="H61" s="109"/>
      <c r="I61" s="122"/>
      <c r="J61" s="123"/>
      <c r="K61" s="111"/>
      <c r="L61" s="112">
        <v>0.08</v>
      </c>
      <c r="M61" s="102">
        <f t="shared" si="47"/>
        <v>0</v>
      </c>
      <c r="N61" s="103">
        <f t="shared" si="48"/>
        <v>0</v>
      </c>
      <c r="O61" s="103">
        <f t="shared" si="49"/>
        <v>0</v>
      </c>
      <c r="P61" s="104">
        <f t="shared" si="50"/>
        <v>0</v>
      </c>
      <c r="Q61" s="105">
        <f t="shared" si="51"/>
        <v>0</v>
      </c>
      <c r="R61" s="105">
        <f t="shared" si="52"/>
        <v>0</v>
      </c>
    </row>
    <row r="62" spans="1:18" s="107" customFormat="1" ht="115.5">
      <c r="A62" s="93">
        <v>3</v>
      </c>
      <c r="B62" s="92" t="s">
        <v>131</v>
      </c>
      <c r="C62" s="91" t="s">
        <v>79</v>
      </c>
      <c r="D62" s="91" t="s">
        <v>80</v>
      </c>
      <c r="E62" s="94" t="s">
        <v>83</v>
      </c>
      <c r="F62" s="95">
        <v>10</v>
      </c>
      <c r="G62" s="108" t="s">
        <v>39</v>
      </c>
      <c r="H62" s="109"/>
      <c r="I62" s="122"/>
      <c r="J62" s="123"/>
      <c r="K62" s="111"/>
      <c r="L62" s="112">
        <v>0.08</v>
      </c>
      <c r="M62" s="102">
        <f t="shared" si="47"/>
        <v>0</v>
      </c>
      <c r="N62" s="103">
        <f t="shared" si="48"/>
        <v>0</v>
      </c>
      <c r="O62" s="103">
        <f t="shared" si="49"/>
        <v>0</v>
      </c>
      <c r="P62" s="104">
        <f t="shared" si="50"/>
        <v>0</v>
      </c>
      <c r="Q62" s="105">
        <f t="shared" si="51"/>
        <v>0</v>
      </c>
      <c r="R62" s="105">
        <f t="shared" si="52"/>
        <v>0</v>
      </c>
    </row>
    <row r="63" spans="1:18" s="107" customFormat="1" ht="148.5">
      <c r="A63" s="93">
        <v>4</v>
      </c>
      <c r="B63" s="92" t="s">
        <v>137</v>
      </c>
      <c r="C63" s="90" t="s">
        <v>136</v>
      </c>
      <c r="D63" s="91" t="s">
        <v>161</v>
      </c>
      <c r="E63" s="94" t="s">
        <v>138</v>
      </c>
      <c r="F63" s="95">
        <v>375</v>
      </c>
      <c r="G63" s="108" t="s">
        <v>39</v>
      </c>
      <c r="H63" s="109"/>
      <c r="I63" s="122"/>
      <c r="J63" s="123"/>
      <c r="K63" s="111"/>
      <c r="L63" s="112">
        <v>0.08</v>
      </c>
      <c r="M63" s="102">
        <f t="shared" ref="M63" si="53">K63*(1+L63)</f>
        <v>0</v>
      </c>
      <c r="N63" s="103">
        <f t="shared" ref="N63" si="54">H63*K63</f>
        <v>0</v>
      </c>
      <c r="O63" s="103">
        <f t="shared" ref="O63" si="55">N63*(1+L63)</f>
        <v>0</v>
      </c>
      <c r="P63" s="104">
        <f t="shared" ref="P63" si="56">INT(H63*0.5)</f>
        <v>0</v>
      </c>
      <c r="Q63" s="105">
        <f t="shared" ref="Q63" si="57">P63*K63</f>
        <v>0</v>
      </c>
      <c r="R63" s="105">
        <f t="shared" ref="R63" si="58">Q63*(1+L63)</f>
        <v>0</v>
      </c>
    </row>
    <row r="64" spans="1:18" s="107" customFormat="1" ht="99">
      <c r="A64" s="93">
        <v>5</v>
      </c>
      <c r="B64" s="92" t="s">
        <v>125</v>
      </c>
      <c r="C64" s="91" t="s">
        <v>126</v>
      </c>
      <c r="D64" s="91" t="s">
        <v>127</v>
      </c>
      <c r="E64" s="94" t="s">
        <v>123</v>
      </c>
      <c r="F64" s="95">
        <v>200</v>
      </c>
      <c r="G64" s="108" t="s">
        <v>39</v>
      </c>
      <c r="H64" s="109"/>
      <c r="I64" s="98"/>
      <c r="J64" s="110"/>
      <c r="K64" s="111"/>
      <c r="L64" s="112">
        <v>0.08</v>
      </c>
      <c r="M64" s="102">
        <f t="shared" ref="M64" si="59">K64*(1+L64)</f>
        <v>0</v>
      </c>
      <c r="N64" s="103">
        <f t="shared" ref="N64" si="60">H64*K64</f>
        <v>0</v>
      </c>
      <c r="O64" s="103">
        <f t="shared" ref="O64" si="61">N64*(1+L64)</f>
        <v>0</v>
      </c>
      <c r="P64" s="104">
        <f t="shared" ref="P64" si="62">INT(H64*0.5)</f>
        <v>0</v>
      </c>
      <c r="Q64" s="105">
        <f t="shared" ref="Q64" si="63">P64*K64</f>
        <v>0</v>
      </c>
      <c r="R64" s="105">
        <f t="shared" ref="R64" si="64">Q64*(1+L64)</f>
        <v>0</v>
      </c>
    </row>
    <row r="65" spans="1:18">
      <c r="B65" s="5" t="str">
        <f>"Zadanie "&amp;COUNTIF(C$17:$C65,"=Razem")</f>
        <v>Zadanie 8</v>
      </c>
      <c r="C65" s="9" t="s">
        <v>7</v>
      </c>
      <c r="D65" s="26"/>
      <c r="E65" s="71"/>
      <c r="F65" s="72"/>
      <c r="G65" s="73"/>
      <c r="H65" s="74"/>
      <c r="I65" s="72"/>
      <c r="J65" s="41"/>
      <c r="K65" s="75"/>
      <c r="L65" s="73"/>
      <c r="M65" s="71"/>
      <c r="N65" s="76">
        <f>SUM(N60:N64)</f>
        <v>0</v>
      </c>
      <c r="O65" s="76">
        <f>SUM(O60:O64)</f>
        <v>0</v>
      </c>
      <c r="P65" s="76"/>
      <c r="Q65" s="76">
        <f>SUM(Q60:Q64)</f>
        <v>0</v>
      </c>
      <c r="R65" s="76">
        <f>SUM(R60:R64)</f>
        <v>0</v>
      </c>
    </row>
    <row r="67" spans="1:18">
      <c r="A67" s="1" t="str">
        <f>B72</f>
        <v>Zadanie 9</v>
      </c>
      <c r="B67" s="3"/>
      <c r="C67" s="63" t="s">
        <v>85</v>
      </c>
      <c r="D67" s="25"/>
      <c r="E67" s="64"/>
      <c r="F67" s="65"/>
      <c r="G67" s="66"/>
      <c r="H67" s="67"/>
      <c r="I67" s="65"/>
      <c r="J67" s="68"/>
      <c r="K67" s="69"/>
      <c r="L67" s="66"/>
      <c r="M67" s="64"/>
      <c r="N67" s="70"/>
      <c r="O67" s="70"/>
      <c r="P67" s="70"/>
      <c r="Q67" s="70"/>
      <c r="R67" s="70"/>
    </row>
    <row r="68" spans="1:18" s="107" customFormat="1" ht="120.75" customHeight="1">
      <c r="A68" s="93">
        <v>1</v>
      </c>
      <c r="B68" s="92" t="s">
        <v>133</v>
      </c>
      <c r="C68" s="90" t="s">
        <v>115</v>
      </c>
      <c r="D68" s="90" t="s">
        <v>114</v>
      </c>
      <c r="E68" s="94" t="s">
        <v>84</v>
      </c>
      <c r="F68" s="95">
        <v>100</v>
      </c>
      <c r="G68" s="108" t="s">
        <v>39</v>
      </c>
      <c r="H68" s="109"/>
      <c r="I68" s="122"/>
      <c r="J68" s="123"/>
      <c r="K68" s="111"/>
      <c r="L68" s="112">
        <v>0.08</v>
      </c>
      <c r="M68" s="102">
        <f t="shared" ref="M68" si="65">K68*(1+L68)</f>
        <v>0</v>
      </c>
      <c r="N68" s="103">
        <f t="shared" ref="N68" si="66">H68*K68</f>
        <v>0</v>
      </c>
      <c r="O68" s="103">
        <f t="shared" ref="O68" si="67">N68*(1+L68)</f>
        <v>0</v>
      </c>
      <c r="P68" s="104">
        <f t="shared" ref="P68" si="68">INT(H68*0.5)</f>
        <v>0</v>
      </c>
      <c r="Q68" s="105">
        <f t="shared" ref="Q68" si="69">P68*K68</f>
        <v>0</v>
      </c>
      <c r="R68" s="105">
        <f t="shared" ref="R68" si="70">Q68*(1+L68)</f>
        <v>0</v>
      </c>
    </row>
    <row r="69" spans="1:18" s="107" customFormat="1" ht="66">
      <c r="A69" s="93">
        <v>2</v>
      </c>
      <c r="B69" s="92" t="s">
        <v>133</v>
      </c>
      <c r="C69" s="90" t="s">
        <v>115</v>
      </c>
      <c r="D69" s="90" t="s">
        <v>162</v>
      </c>
      <c r="E69" s="94" t="s">
        <v>117</v>
      </c>
      <c r="F69" s="95">
        <v>49.5</v>
      </c>
      <c r="G69" s="108" t="s">
        <v>39</v>
      </c>
      <c r="H69" s="109"/>
      <c r="I69" s="122"/>
      <c r="J69" s="123"/>
      <c r="K69" s="111"/>
      <c r="L69" s="112">
        <v>0.08</v>
      </c>
      <c r="M69" s="102">
        <f t="shared" ref="M69:M71" si="71">K69*(1+L69)</f>
        <v>0</v>
      </c>
      <c r="N69" s="103">
        <f t="shared" ref="N69:N71" si="72">H69*K69</f>
        <v>0</v>
      </c>
      <c r="O69" s="103">
        <f t="shared" ref="O69:O71" si="73">N69*(1+L69)</f>
        <v>0</v>
      </c>
      <c r="P69" s="104">
        <f t="shared" ref="P69:P71" si="74">INT(H69*0.5)</f>
        <v>0</v>
      </c>
      <c r="Q69" s="105">
        <f t="shared" ref="Q69:Q71" si="75">P69*K69</f>
        <v>0</v>
      </c>
      <c r="R69" s="105">
        <f t="shared" ref="R69:R71" si="76">Q69*(1+L69)</f>
        <v>0</v>
      </c>
    </row>
    <row r="70" spans="1:18" s="107" customFormat="1" ht="66.75" customHeight="1">
      <c r="A70" s="93">
        <v>3</v>
      </c>
      <c r="B70" s="92" t="s">
        <v>133</v>
      </c>
      <c r="C70" s="90" t="s">
        <v>115</v>
      </c>
      <c r="D70" s="90" t="s">
        <v>163</v>
      </c>
      <c r="E70" s="94" t="s">
        <v>118</v>
      </c>
      <c r="F70" s="95">
        <v>50</v>
      </c>
      <c r="G70" s="108" t="s">
        <v>39</v>
      </c>
      <c r="H70" s="109"/>
      <c r="I70" s="122"/>
      <c r="J70" s="123"/>
      <c r="K70" s="111"/>
      <c r="L70" s="112">
        <v>0.08</v>
      </c>
      <c r="M70" s="102">
        <f t="shared" si="71"/>
        <v>0</v>
      </c>
      <c r="N70" s="103">
        <f t="shared" si="72"/>
        <v>0</v>
      </c>
      <c r="O70" s="103">
        <f t="shared" si="73"/>
        <v>0</v>
      </c>
      <c r="P70" s="104">
        <f t="shared" si="74"/>
        <v>0</v>
      </c>
      <c r="Q70" s="105">
        <f t="shared" si="75"/>
        <v>0</v>
      </c>
      <c r="R70" s="105">
        <f t="shared" si="76"/>
        <v>0</v>
      </c>
    </row>
    <row r="71" spans="1:18" s="107" customFormat="1" ht="72" customHeight="1">
      <c r="A71" s="93">
        <v>4</v>
      </c>
      <c r="B71" s="92" t="s">
        <v>134</v>
      </c>
      <c r="C71" s="91" t="s">
        <v>116</v>
      </c>
      <c r="D71" s="90" t="s">
        <v>163</v>
      </c>
      <c r="E71" s="94" t="s">
        <v>119</v>
      </c>
      <c r="F71" s="95">
        <v>100</v>
      </c>
      <c r="G71" s="108" t="s">
        <v>39</v>
      </c>
      <c r="H71" s="109"/>
      <c r="I71" s="122"/>
      <c r="J71" s="123"/>
      <c r="K71" s="111"/>
      <c r="L71" s="112">
        <v>0.08</v>
      </c>
      <c r="M71" s="102">
        <f t="shared" si="71"/>
        <v>0</v>
      </c>
      <c r="N71" s="103">
        <f t="shared" si="72"/>
        <v>0</v>
      </c>
      <c r="O71" s="103">
        <f t="shared" si="73"/>
        <v>0</v>
      </c>
      <c r="P71" s="104">
        <f t="shared" si="74"/>
        <v>0</v>
      </c>
      <c r="Q71" s="105">
        <f t="shared" si="75"/>
        <v>0</v>
      </c>
      <c r="R71" s="105">
        <f t="shared" si="76"/>
        <v>0</v>
      </c>
    </row>
    <row r="72" spans="1:18">
      <c r="B72" s="5" t="str">
        <f>"Zadanie "&amp;COUNTIF(C$17:$C72,"=Razem")</f>
        <v>Zadanie 9</v>
      </c>
      <c r="C72" s="9" t="s">
        <v>7</v>
      </c>
      <c r="D72" s="26"/>
      <c r="E72" s="71"/>
      <c r="F72" s="72"/>
      <c r="G72" s="73"/>
      <c r="H72" s="74"/>
      <c r="I72" s="72"/>
      <c r="J72" s="41"/>
      <c r="K72" s="75"/>
      <c r="L72" s="73"/>
      <c r="M72" s="71"/>
      <c r="N72" s="76">
        <f>SUM(N68:N71)</f>
        <v>0</v>
      </c>
      <c r="O72" s="76">
        <f>SUM(O68:O71)</f>
        <v>0</v>
      </c>
      <c r="P72" s="76"/>
      <c r="Q72" s="76">
        <f>SUM(Q68:Q71)</f>
        <v>0</v>
      </c>
      <c r="R72" s="76">
        <f>SUM(R68:R71)</f>
        <v>0</v>
      </c>
    </row>
    <row r="74" spans="1:18">
      <c r="A74" s="1" t="str">
        <f>B77</f>
        <v>Zadanie 10</v>
      </c>
      <c r="B74" s="3"/>
      <c r="C74" s="86" t="s">
        <v>90</v>
      </c>
      <c r="D74" s="25"/>
      <c r="E74" s="64"/>
      <c r="F74" s="65"/>
      <c r="G74" s="66"/>
      <c r="H74" s="67"/>
      <c r="I74" s="65"/>
      <c r="J74" s="68"/>
      <c r="K74" s="69"/>
      <c r="L74" s="66"/>
      <c r="M74" s="64"/>
      <c r="N74" s="70"/>
      <c r="O74" s="70"/>
      <c r="P74" s="70"/>
      <c r="Q74" s="70"/>
      <c r="R74" s="70"/>
    </row>
    <row r="75" spans="1:18" s="107" customFormat="1" ht="40.5" customHeight="1">
      <c r="A75" s="126">
        <v>1</v>
      </c>
      <c r="B75" s="127" t="s">
        <v>86</v>
      </c>
      <c r="C75" s="129" t="s">
        <v>87</v>
      </c>
      <c r="D75" s="129" t="s">
        <v>88</v>
      </c>
      <c r="E75" s="129" t="s">
        <v>89</v>
      </c>
      <c r="F75" s="95">
        <v>100</v>
      </c>
      <c r="G75" s="108" t="s">
        <v>39</v>
      </c>
      <c r="H75" s="130"/>
      <c r="I75" s="122"/>
      <c r="J75" s="123"/>
      <c r="K75" s="131"/>
      <c r="L75" s="132">
        <v>0.08</v>
      </c>
      <c r="M75" s="102">
        <f t="shared" ref="M75" si="77">K75*(1+L75)</f>
        <v>0</v>
      </c>
      <c r="N75" s="103">
        <f t="shared" ref="N75" si="78">H75*K75</f>
        <v>0</v>
      </c>
      <c r="O75" s="103">
        <f t="shared" ref="O75" si="79">N75*(1+L75)</f>
        <v>0</v>
      </c>
      <c r="P75" s="104">
        <f t="shared" ref="P75" si="80">INT(H75*0.5)</f>
        <v>0</v>
      </c>
      <c r="Q75" s="105">
        <f t="shared" ref="Q75" si="81">P75*K75</f>
        <v>0</v>
      </c>
      <c r="R75" s="105">
        <f t="shared" ref="R75" si="82">Q75*(1+L75)</f>
        <v>0</v>
      </c>
    </row>
    <row r="76" spans="1:18" s="107" customFormat="1" ht="40.5" customHeight="1">
      <c r="A76" s="126">
        <v>2</v>
      </c>
      <c r="B76" s="127" t="s">
        <v>159</v>
      </c>
      <c r="C76" s="128"/>
      <c r="D76" s="129" t="s">
        <v>88</v>
      </c>
      <c r="E76" s="129" t="s">
        <v>160</v>
      </c>
      <c r="F76" s="133">
        <v>500</v>
      </c>
      <c r="G76" s="108" t="s">
        <v>39</v>
      </c>
      <c r="H76" s="130"/>
      <c r="I76" s="134"/>
      <c r="J76" s="123"/>
      <c r="K76" s="131"/>
      <c r="L76" s="132">
        <v>0.08</v>
      </c>
      <c r="M76" s="102">
        <f t="shared" ref="M76" si="83">K76*(1+L76)</f>
        <v>0</v>
      </c>
      <c r="N76" s="103">
        <f t="shared" ref="N76" si="84">H76*K76</f>
        <v>0</v>
      </c>
      <c r="O76" s="103">
        <f t="shared" ref="O76" si="85">N76*(1+L76)</f>
        <v>0</v>
      </c>
      <c r="P76" s="104">
        <f t="shared" ref="P76" si="86">INT(H76*0.5)</f>
        <v>0</v>
      </c>
      <c r="Q76" s="105">
        <f t="shared" ref="Q76" si="87">P76*K76</f>
        <v>0</v>
      </c>
      <c r="R76" s="105">
        <f t="shared" ref="R76" si="88">Q76*(1+L76)</f>
        <v>0</v>
      </c>
    </row>
    <row r="77" spans="1:18" ht="25.5" customHeight="1">
      <c r="B77" s="5" t="str">
        <f>"Zadanie "&amp;COUNTIF(C$17:$C77,"=Razem")</f>
        <v>Zadanie 10</v>
      </c>
      <c r="C77" s="9" t="s">
        <v>7</v>
      </c>
      <c r="D77" s="71"/>
      <c r="E77" s="71"/>
      <c r="F77" s="72"/>
      <c r="G77" s="73"/>
      <c r="H77" s="74"/>
      <c r="I77" s="72"/>
      <c r="J77" s="41"/>
      <c r="K77" s="75"/>
      <c r="L77" s="73"/>
      <c r="M77" s="71"/>
      <c r="N77" s="76">
        <f>SUM(N75:N75)</f>
        <v>0</v>
      </c>
      <c r="O77" s="76">
        <f>SUM(O75:O75)</f>
        <v>0</v>
      </c>
      <c r="P77" s="76"/>
      <c r="Q77" s="76">
        <f>SUM(Q75:Q75)</f>
        <v>0</v>
      </c>
      <c r="R77" s="76">
        <f>SUM(R75:R75)</f>
        <v>0</v>
      </c>
    </row>
    <row r="78" spans="1:18">
      <c r="A78" s="1" t="str">
        <f>B80</f>
        <v>Zadanie 11</v>
      </c>
      <c r="B78" s="3"/>
      <c r="C78" s="66" t="s">
        <v>174</v>
      </c>
      <c r="D78" s="147"/>
      <c r="E78" s="64"/>
      <c r="F78" s="65"/>
      <c r="G78" s="66"/>
      <c r="H78" s="67"/>
      <c r="I78" s="65"/>
      <c r="J78" s="68"/>
      <c r="K78" s="69"/>
      <c r="L78" s="66"/>
      <c r="M78" s="64"/>
      <c r="N78" s="70"/>
      <c r="O78" s="70"/>
      <c r="P78" s="70"/>
      <c r="Q78" s="70"/>
      <c r="R78" s="70"/>
    </row>
    <row r="79" spans="1:18" s="107" customFormat="1" ht="148.5">
      <c r="A79" s="93">
        <v>1</v>
      </c>
      <c r="B79" s="92" t="s">
        <v>164</v>
      </c>
      <c r="C79" s="91" t="s">
        <v>93</v>
      </c>
      <c r="D79" s="91" t="s">
        <v>153</v>
      </c>
      <c r="E79" s="94" t="s">
        <v>95</v>
      </c>
      <c r="F79" s="95">
        <v>210000</v>
      </c>
      <c r="G79" s="108" t="s">
        <v>39</v>
      </c>
      <c r="H79" s="109"/>
      <c r="I79" s="135"/>
      <c r="J79" s="136"/>
      <c r="K79" s="111"/>
      <c r="L79" s="112">
        <v>0.08</v>
      </c>
      <c r="M79" s="102">
        <f t="shared" ref="M79" si="89">K79*(1+L79)</f>
        <v>0</v>
      </c>
      <c r="N79" s="103">
        <f t="shared" ref="N79" si="90">H79*K79</f>
        <v>0</v>
      </c>
      <c r="O79" s="103">
        <f t="shared" ref="O79" si="91">N79*(1+L79)</f>
        <v>0</v>
      </c>
      <c r="P79" s="104">
        <f t="shared" ref="P79" si="92">INT(H79*0.5)</f>
        <v>0</v>
      </c>
      <c r="Q79" s="105">
        <f t="shared" ref="Q79" si="93">P79*K79</f>
        <v>0</v>
      </c>
      <c r="R79" s="105">
        <f t="shared" ref="R79" si="94">Q79*(1+L79)</f>
        <v>0</v>
      </c>
    </row>
    <row r="80" spans="1:18">
      <c r="B80" s="5" t="str">
        <f>"Zadanie "&amp;COUNTIF(C$17:$C80,"=Razem")</f>
        <v>Zadanie 11</v>
      </c>
      <c r="C80" s="9" t="s">
        <v>7</v>
      </c>
      <c r="D80" s="26"/>
      <c r="E80" s="71"/>
      <c r="F80" s="72"/>
      <c r="G80" s="73"/>
      <c r="H80" s="74"/>
      <c r="I80" s="72"/>
      <c r="J80" s="41"/>
      <c r="K80" s="75"/>
      <c r="L80" s="73"/>
      <c r="M80" s="71"/>
      <c r="N80" s="76">
        <f>SUM(N79:N79)</f>
        <v>0</v>
      </c>
      <c r="O80" s="76">
        <f>SUM(O79:O79)</f>
        <v>0</v>
      </c>
      <c r="P80" s="76"/>
      <c r="Q80" s="76">
        <f>SUM(Q79:Q79)</f>
        <v>0</v>
      </c>
      <c r="R80" s="76">
        <f>SUM(R79:R79)</f>
        <v>0</v>
      </c>
    </row>
    <row r="82" spans="1:18">
      <c r="A82" s="1" t="str">
        <f>B87</f>
        <v>Zadanie 12</v>
      </c>
      <c r="B82" s="3"/>
      <c r="C82" s="63" t="s">
        <v>96</v>
      </c>
      <c r="D82" s="25"/>
      <c r="E82" s="64"/>
      <c r="F82" s="65"/>
      <c r="G82" s="66"/>
      <c r="H82" s="67"/>
      <c r="I82" s="65"/>
      <c r="J82" s="68"/>
      <c r="K82" s="69"/>
      <c r="L82" s="66"/>
      <c r="M82" s="64"/>
      <c r="N82" s="70"/>
      <c r="O82" s="70"/>
      <c r="P82" s="70"/>
      <c r="Q82" s="70"/>
      <c r="R82" s="70"/>
    </row>
    <row r="83" spans="1:18" s="107" customFormat="1" ht="148.5">
      <c r="A83" s="93">
        <v>1</v>
      </c>
      <c r="B83" s="92" t="s">
        <v>155</v>
      </c>
      <c r="C83" s="91" t="s">
        <v>97</v>
      </c>
      <c r="D83" s="91" t="s">
        <v>154</v>
      </c>
      <c r="E83" s="94" t="s">
        <v>98</v>
      </c>
      <c r="F83" s="95">
        <v>35</v>
      </c>
      <c r="G83" s="108" t="s">
        <v>39</v>
      </c>
      <c r="H83" s="109"/>
      <c r="I83" s="98"/>
      <c r="J83" s="110"/>
      <c r="K83" s="111"/>
      <c r="L83" s="112">
        <v>0.08</v>
      </c>
      <c r="M83" s="102">
        <f t="shared" ref="M83:M86" si="95">K83*(1+L83)</f>
        <v>0</v>
      </c>
      <c r="N83" s="103">
        <f t="shared" ref="N83:N86" si="96">H83*K83</f>
        <v>0</v>
      </c>
      <c r="O83" s="103">
        <f t="shared" ref="O83:O86" si="97">N83*(1+L83)</f>
        <v>0</v>
      </c>
      <c r="P83" s="104">
        <f t="shared" ref="P83:P86" si="98">INT(H83*0.5)</f>
        <v>0</v>
      </c>
      <c r="Q83" s="105">
        <f t="shared" ref="Q83:Q86" si="99">P83*K83</f>
        <v>0</v>
      </c>
      <c r="R83" s="105">
        <f t="shared" ref="R83:R86" si="100">Q83*(1+L83)</f>
        <v>0</v>
      </c>
    </row>
    <row r="84" spans="1:18" s="107" customFormat="1" ht="148.5">
      <c r="A84" s="93">
        <v>2</v>
      </c>
      <c r="B84" s="92" t="s">
        <v>155</v>
      </c>
      <c r="C84" s="91" t="s">
        <v>97</v>
      </c>
      <c r="D84" s="91" t="s">
        <v>154</v>
      </c>
      <c r="E84" s="94" t="s">
        <v>99</v>
      </c>
      <c r="F84" s="95">
        <v>40</v>
      </c>
      <c r="G84" s="108" t="s">
        <v>39</v>
      </c>
      <c r="H84" s="109"/>
      <c r="I84" s="98"/>
      <c r="J84" s="110"/>
      <c r="K84" s="111"/>
      <c r="L84" s="112">
        <v>0.08</v>
      </c>
      <c r="M84" s="102">
        <f t="shared" si="95"/>
        <v>0</v>
      </c>
      <c r="N84" s="103">
        <f t="shared" si="96"/>
        <v>0</v>
      </c>
      <c r="O84" s="103">
        <f t="shared" si="97"/>
        <v>0</v>
      </c>
      <c r="P84" s="104">
        <f t="shared" si="98"/>
        <v>0</v>
      </c>
      <c r="Q84" s="105">
        <f t="shared" si="99"/>
        <v>0</v>
      </c>
      <c r="R84" s="105">
        <f t="shared" si="100"/>
        <v>0</v>
      </c>
    </row>
    <row r="85" spans="1:18" s="107" customFormat="1" ht="150.75" customHeight="1">
      <c r="A85" s="93">
        <v>3</v>
      </c>
      <c r="B85" s="92" t="s">
        <v>156</v>
      </c>
      <c r="C85" s="91" t="s">
        <v>100</v>
      </c>
      <c r="D85" s="91" t="s">
        <v>157</v>
      </c>
      <c r="E85" s="94" t="s">
        <v>101</v>
      </c>
      <c r="F85" s="137">
        <v>7000</v>
      </c>
      <c r="G85" s="108" t="s">
        <v>39</v>
      </c>
      <c r="H85" s="109"/>
      <c r="I85" s="138"/>
      <c r="J85" s="110"/>
      <c r="K85" s="111"/>
      <c r="L85" s="112">
        <v>0.08</v>
      </c>
      <c r="M85" s="102">
        <f t="shared" si="95"/>
        <v>0</v>
      </c>
      <c r="N85" s="103">
        <f t="shared" si="96"/>
        <v>0</v>
      </c>
      <c r="O85" s="103">
        <f t="shared" si="97"/>
        <v>0</v>
      </c>
      <c r="P85" s="104">
        <f t="shared" si="98"/>
        <v>0</v>
      </c>
      <c r="Q85" s="105">
        <f t="shared" si="99"/>
        <v>0</v>
      </c>
      <c r="R85" s="105">
        <f t="shared" si="100"/>
        <v>0</v>
      </c>
    </row>
    <row r="86" spans="1:18" s="107" customFormat="1" ht="66">
      <c r="A86" s="93">
        <v>4</v>
      </c>
      <c r="B86" s="92" t="s">
        <v>158</v>
      </c>
      <c r="C86" s="91" t="s">
        <v>102</v>
      </c>
      <c r="D86" s="91" t="s">
        <v>157</v>
      </c>
      <c r="E86" s="94" t="s">
        <v>103</v>
      </c>
      <c r="F86" s="137">
        <v>750</v>
      </c>
      <c r="G86" s="108" t="s">
        <v>39</v>
      </c>
      <c r="H86" s="109"/>
      <c r="I86" s="138"/>
      <c r="J86" s="110"/>
      <c r="K86" s="111"/>
      <c r="L86" s="112">
        <v>0.08</v>
      </c>
      <c r="M86" s="102">
        <f t="shared" si="95"/>
        <v>0</v>
      </c>
      <c r="N86" s="103">
        <f t="shared" si="96"/>
        <v>0</v>
      </c>
      <c r="O86" s="103">
        <f t="shared" si="97"/>
        <v>0</v>
      </c>
      <c r="P86" s="104">
        <f t="shared" si="98"/>
        <v>0</v>
      </c>
      <c r="Q86" s="105">
        <f t="shared" si="99"/>
        <v>0</v>
      </c>
      <c r="R86" s="105">
        <f t="shared" si="100"/>
        <v>0</v>
      </c>
    </row>
    <row r="87" spans="1:18">
      <c r="B87" s="5" t="str">
        <f>"Zadanie "&amp;COUNTIF(C$17:$C87,"=Razem")</f>
        <v>Zadanie 12</v>
      </c>
      <c r="C87" s="9" t="s">
        <v>7</v>
      </c>
      <c r="D87" s="26"/>
      <c r="E87" s="71"/>
      <c r="F87" s="72"/>
      <c r="G87" s="73"/>
      <c r="H87" s="74"/>
      <c r="I87" s="72"/>
      <c r="J87" s="41"/>
      <c r="K87" s="75"/>
      <c r="L87" s="73"/>
      <c r="M87" s="71"/>
      <c r="N87" s="76">
        <f>SUM(N83:N86)</f>
        <v>0</v>
      </c>
      <c r="O87" s="76">
        <f>SUM(O83:O86)</f>
        <v>0</v>
      </c>
      <c r="P87" s="76"/>
      <c r="Q87" s="76">
        <f>SUM(Q83:Q86)</f>
        <v>0</v>
      </c>
      <c r="R87" s="76">
        <f>SUM(R83:R86)</f>
        <v>0</v>
      </c>
    </row>
    <row r="90" spans="1:18">
      <c r="A90" s="1" t="str">
        <f>B92</f>
        <v>Zadanie 13</v>
      </c>
      <c r="B90" s="3"/>
      <c r="C90" s="63" t="s">
        <v>110</v>
      </c>
      <c r="D90" s="25"/>
      <c r="E90" s="64"/>
      <c r="F90" s="65"/>
      <c r="G90" s="66"/>
      <c r="H90" s="67"/>
      <c r="I90" s="65"/>
      <c r="J90" s="68"/>
      <c r="K90" s="69"/>
      <c r="L90" s="66"/>
      <c r="M90" s="64"/>
      <c r="N90" s="70"/>
      <c r="O90" s="70"/>
      <c r="P90" s="70"/>
      <c r="Q90" s="70"/>
      <c r="R90" s="70"/>
    </row>
    <row r="91" spans="1:18" s="107" customFormat="1" ht="110.25" customHeight="1">
      <c r="A91" s="93">
        <v>2</v>
      </c>
      <c r="B91" s="92" t="s">
        <v>109</v>
      </c>
      <c r="C91" s="90" t="s">
        <v>105</v>
      </c>
      <c r="D91" s="90" t="s">
        <v>106</v>
      </c>
      <c r="E91" s="94" t="s">
        <v>107</v>
      </c>
      <c r="F91" s="95">
        <v>75</v>
      </c>
      <c r="G91" s="108" t="s">
        <v>39</v>
      </c>
      <c r="H91" s="109">
        <v>300</v>
      </c>
      <c r="I91" s="98">
        <v>0.25</v>
      </c>
      <c r="J91" s="110"/>
      <c r="K91" s="111"/>
      <c r="L91" s="112">
        <v>0.08</v>
      </c>
      <c r="M91" s="102">
        <f t="shared" ref="M91" si="101">K91*(1+L91)</f>
        <v>0</v>
      </c>
      <c r="N91" s="103">
        <f t="shared" ref="N91" si="102">H91*K91</f>
        <v>0</v>
      </c>
      <c r="O91" s="103">
        <f t="shared" ref="O91" si="103">N91*(1+L91)</f>
        <v>0</v>
      </c>
      <c r="P91" s="104">
        <f t="shared" ref="P91" si="104">INT(H91*0.5)</f>
        <v>150</v>
      </c>
      <c r="Q91" s="105">
        <f t="shared" ref="Q91" si="105">P91*K91</f>
        <v>0</v>
      </c>
      <c r="R91" s="105">
        <f t="shared" ref="R91" si="106">Q91*(1+L91)</f>
        <v>0</v>
      </c>
    </row>
    <row r="92" spans="1:18">
      <c r="B92" s="5" t="str">
        <f>"Zadanie "&amp;COUNTIF(C$17:$C92,"=Razem")</f>
        <v>Zadanie 13</v>
      </c>
      <c r="C92" s="9" t="s">
        <v>7</v>
      </c>
      <c r="D92" s="26"/>
      <c r="E92" s="71"/>
      <c r="F92" s="72"/>
      <c r="G92" s="73"/>
      <c r="H92" s="74"/>
      <c r="I92" s="72"/>
      <c r="J92" s="41"/>
      <c r="K92" s="75"/>
      <c r="L92" s="73"/>
      <c r="M92" s="71"/>
      <c r="N92" s="76">
        <f>SUM(N91:N91)</f>
        <v>0</v>
      </c>
      <c r="O92" s="76">
        <f>SUM(O91:O91)</f>
        <v>0</v>
      </c>
      <c r="P92" s="76"/>
      <c r="Q92" s="76">
        <f>SUM(Q91:Q91)</f>
        <v>0</v>
      </c>
      <c r="R92" s="76">
        <f>SUM(R91:R91)</f>
        <v>0</v>
      </c>
    </row>
    <row r="94" spans="1:18">
      <c r="A94" s="1" t="str">
        <f>B96</f>
        <v>Zadanie 14</v>
      </c>
      <c r="B94" s="3"/>
      <c r="C94" s="63" t="s">
        <v>111</v>
      </c>
      <c r="D94" s="25"/>
      <c r="E94" s="64"/>
      <c r="F94" s="65"/>
      <c r="G94" s="66"/>
      <c r="H94" s="67"/>
      <c r="I94" s="65"/>
      <c r="J94" s="68"/>
      <c r="K94" s="69"/>
      <c r="L94" s="66"/>
      <c r="M94" s="64"/>
      <c r="N94" s="70"/>
      <c r="O94" s="70"/>
      <c r="P94" s="70"/>
      <c r="Q94" s="70"/>
      <c r="R94" s="70"/>
    </row>
    <row r="95" spans="1:18" s="107" customFormat="1" ht="203.25" customHeight="1">
      <c r="A95" s="93">
        <v>2</v>
      </c>
      <c r="B95" s="92" t="s">
        <v>130</v>
      </c>
      <c r="C95" s="91" t="s">
        <v>129</v>
      </c>
      <c r="D95" s="91" t="s">
        <v>120</v>
      </c>
      <c r="E95" s="94" t="s">
        <v>139</v>
      </c>
      <c r="F95" s="95">
        <v>225</v>
      </c>
      <c r="G95" s="108" t="s">
        <v>39</v>
      </c>
      <c r="H95" s="109"/>
      <c r="I95" s="98"/>
      <c r="J95" s="110"/>
      <c r="K95" s="111"/>
      <c r="L95" s="112">
        <v>0.08</v>
      </c>
      <c r="M95" s="102">
        <f t="shared" ref="M95" si="107">K95*(1+L95)</f>
        <v>0</v>
      </c>
      <c r="N95" s="103">
        <f t="shared" ref="N95" si="108">H95*K95</f>
        <v>0</v>
      </c>
      <c r="O95" s="103">
        <f t="shared" ref="O95" si="109">N95*(1+L95)</f>
        <v>0</v>
      </c>
      <c r="P95" s="104">
        <f t="shared" ref="P95" si="110">INT(H95*0.5)</f>
        <v>0</v>
      </c>
      <c r="Q95" s="105">
        <f t="shared" ref="Q95" si="111">P95*K95</f>
        <v>0</v>
      </c>
      <c r="R95" s="105">
        <f t="shared" ref="R95" si="112">Q95*(1+L95)</f>
        <v>0</v>
      </c>
    </row>
    <row r="96" spans="1:18">
      <c r="B96" s="5" t="str">
        <f>"Zadanie "&amp;COUNTIF(C$17:$C96,"=Razem")</f>
        <v>Zadanie 14</v>
      </c>
      <c r="C96" s="9" t="s">
        <v>7</v>
      </c>
      <c r="D96" s="26"/>
      <c r="E96" s="71"/>
      <c r="F96" s="72"/>
      <c r="G96" s="73"/>
      <c r="H96" s="74"/>
      <c r="I96" s="72"/>
      <c r="J96" s="41"/>
      <c r="K96" s="75"/>
      <c r="L96" s="73"/>
      <c r="M96" s="71"/>
      <c r="N96" s="76">
        <f>SUM(N95:N95)</f>
        <v>0</v>
      </c>
      <c r="O96" s="76">
        <f>SUM(O95:O95)</f>
        <v>0</v>
      </c>
      <c r="P96" s="76"/>
      <c r="Q96" s="76">
        <f>SUM(Q95:Q95)</f>
        <v>0</v>
      </c>
      <c r="R96" s="76">
        <f>SUM(R95:R95)</f>
        <v>0</v>
      </c>
    </row>
    <row r="98" spans="1:18">
      <c r="A98" s="1" t="str">
        <f>B101</f>
        <v>Zadanie 15</v>
      </c>
      <c r="B98" s="3"/>
      <c r="C98" s="63" t="s">
        <v>128</v>
      </c>
      <c r="D98" s="25"/>
      <c r="E98" s="64"/>
      <c r="F98" s="65"/>
      <c r="G98" s="66"/>
      <c r="H98" s="67"/>
      <c r="I98" s="65"/>
      <c r="J98" s="68"/>
      <c r="K98" s="69"/>
      <c r="L98" s="66"/>
      <c r="M98" s="64"/>
      <c r="N98" s="70"/>
      <c r="O98" s="70"/>
      <c r="P98" s="70"/>
      <c r="Q98" s="70"/>
      <c r="R98" s="70"/>
    </row>
    <row r="99" spans="1:18" s="107" customFormat="1" ht="66">
      <c r="A99" s="93">
        <v>1</v>
      </c>
      <c r="B99" s="92" t="s">
        <v>121</v>
      </c>
      <c r="C99" s="91" t="s">
        <v>175</v>
      </c>
      <c r="D99" s="90" t="s">
        <v>122</v>
      </c>
      <c r="E99" s="94" t="s">
        <v>123</v>
      </c>
      <c r="F99" s="95">
        <v>140</v>
      </c>
      <c r="G99" s="108" t="s">
        <v>39</v>
      </c>
      <c r="H99" s="109"/>
      <c r="I99" s="98"/>
      <c r="J99" s="110"/>
      <c r="K99" s="111"/>
      <c r="L99" s="112">
        <v>0.08</v>
      </c>
      <c r="M99" s="102">
        <f t="shared" ref="M99" si="113">K99*(1+L99)</f>
        <v>0</v>
      </c>
      <c r="N99" s="103">
        <f t="shared" ref="N99" si="114">H99*K99</f>
        <v>0</v>
      </c>
      <c r="O99" s="103">
        <f t="shared" ref="O99" si="115">N99*(1+L99)</f>
        <v>0</v>
      </c>
      <c r="P99" s="104">
        <f t="shared" ref="P99" si="116">INT(H99*0.5)</f>
        <v>0</v>
      </c>
      <c r="Q99" s="105">
        <f t="shared" ref="Q99" si="117">P99*K99</f>
        <v>0</v>
      </c>
      <c r="R99" s="105">
        <f t="shared" ref="R99" si="118">Q99*(1+L99)</f>
        <v>0</v>
      </c>
    </row>
    <row r="100" spans="1:18" s="107" customFormat="1" ht="66">
      <c r="A100" s="93">
        <v>2</v>
      </c>
      <c r="B100" s="92" t="s">
        <v>121</v>
      </c>
      <c r="C100" s="91" t="s">
        <v>176</v>
      </c>
      <c r="D100" s="90" t="s">
        <v>124</v>
      </c>
      <c r="E100" s="94" t="s">
        <v>123</v>
      </c>
      <c r="F100" s="95">
        <v>140</v>
      </c>
      <c r="G100" s="108" t="s">
        <v>39</v>
      </c>
      <c r="H100" s="109"/>
      <c r="I100" s="98"/>
      <c r="J100" s="110"/>
      <c r="K100" s="111"/>
      <c r="L100" s="112">
        <v>0.08</v>
      </c>
      <c r="M100" s="102">
        <f t="shared" ref="M100" si="119">K100*(1+L100)</f>
        <v>0</v>
      </c>
      <c r="N100" s="103">
        <f t="shared" ref="N100" si="120">H100*K100</f>
        <v>0</v>
      </c>
      <c r="O100" s="103">
        <f t="shared" ref="O100" si="121">N100*(1+L100)</f>
        <v>0</v>
      </c>
      <c r="P100" s="104">
        <f t="shared" ref="P100" si="122">INT(H100*0.5)</f>
        <v>0</v>
      </c>
      <c r="Q100" s="105">
        <f t="shared" ref="Q100" si="123">P100*K100</f>
        <v>0</v>
      </c>
      <c r="R100" s="105">
        <f t="shared" ref="R100" si="124">Q100*(1+L100)</f>
        <v>0</v>
      </c>
    </row>
    <row r="101" spans="1:18">
      <c r="B101" s="5" t="str">
        <f>"Zadanie "&amp;COUNTIF(C$17:$C101,"=Razem")</f>
        <v>Zadanie 15</v>
      </c>
      <c r="C101" s="9" t="s">
        <v>7</v>
      </c>
      <c r="D101" s="26"/>
      <c r="E101" s="71"/>
      <c r="F101" s="72"/>
      <c r="G101" s="73"/>
      <c r="H101" s="74"/>
      <c r="I101" s="72"/>
      <c r="J101" s="41"/>
      <c r="K101" s="75"/>
      <c r="L101" s="73"/>
      <c r="M101" s="71"/>
      <c r="N101" s="76">
        <f>SUM(N99:N100)</f>
        <v>0</v>
      </c>
      <c r="O101" s="76">
        <f>SUM(O99:O100)</f>
        <v>0</v>
      </c>
      <c r="P101" s="76"/>
      <c r="Q101" s="76">
        <f>SUM(Q99:Q100)</f>
        <v>0</v>
      </c>
      <c r="R101" s="76">
        <f>SUM(R99:R100)</f>
        <v>0</v>
      </c>
    </row>
    <row r="103" spans="1:18">
      <c r="A103" s="1" t="str">
        <f>B105</f>
        <v>Zadanie 16</v>
      </c>
      <c r="B103" s="3"/>
      <c r="C103" s="63" t="s">
        <v>145</v>
      </c>
      <c r="D103" s="25"/>
      <c r="E103" s="64"/>
      <c r="F103" s="65"/>
      <c r="G103" s="66"/>
      <c r="H103" s="67"/>
      <c r="I103" s="65"/>
      <c r="J103" s="68"/>
      <c r="K103" s="69"/>
      <c r="L103" s="66"/>
      <c r="M103" s="64"/>
      <c r="N103" s="70"/>
      <c r="O103" s="70"/>
      <c r="P103" s="70"/>
      <c r="Q103" s="70"/>
      <c r="R103" s="70"/>
    </row>
    <row r="104" spans="1:18" s="107" customFormat="1" ht="132">
      <c r="A104" s="93">
        <v>1</v>
      </c>
      <c r="B104" s="92" t="s">
        <v>142</v>
      </c>
      <c r="C104" s="91" t="s">
        <v>143</v>
      </c>
      <c r="D104" s="91" t="s">
        <v>94</v>
      </c>
      <c r="E104" s="94" t="s">
        <v>144</v>
      </c>
      <c r="F104" s="139">
        <v>60</v>
      </c>
      <c r="G104" s="108" t="s">
        <v>39</v>
      </c>
      <c r="H104" s="109"/>
      <c r="I104" s="140"/>
      <c r="J104" s="110"/>
      <c r="K104" s="111"/>
      <c r="L104" s="112">
        <v>0.23</v>
      </c>
      <c r="M104" s="102">
        <f t="shared" ref="M104" si="125">K104*(1+L104)</f>
        <v>0</v>
      </c>
      <c r="N104" s="103">
        <f t="shared" ref="N104" si="126">H104*K104</f>
        <v>0</v>
      </c>
      <c r="O104" s="103">
        <f t="shared" ref="O104" si="127">N104*(1+L104)</f>
        <v>0</v>
      </c>
      <c r="P104" s="104">
        <f t="shared" ref="P104" si="128">INT(H104*0.5)</f>
        <v>0</v>
      </c>
      <c r="Q104" s="105">
        <f t="shared" ref="Q104" si="129">P104*K104</f>
        <v>0</v>
      </c>
      <c r="R104" s="105">
        <f t="shared" ref="R104" si="130">Q104*(1+L104)</f>
        <v>0</v>
      </c>
    </row>
    <row r="105" spans="1:18">
      <c r="B105" s="5" t="str">
        <f>"Zadanie "&amp;COUNTIF(C$17:$C105,"=Razem")</f>
        <v>Zadanie 16</v>
      </c>
      <c r="C105" s="9" t="s">
        <v>7</v>
      </c>
      <c r="D105" s="26"/>
      <c r="E105" s="71"/>
      <c r="F105" s="72"/>
      <c r="G105" s="73"/>
      <c r="H105" s="74"/>
      <c r="I105" s="72"/>
      <c r="J105" s="41"/>
      <c r="K105" s="75"/>
      <c r="L105" s="73"/>
      <c r="M105" s="71"/>
      <c r="N105" s="76">
        <f>SUM(N104:N104)</f>
        <v>0</v>
      </c>
      <c r="O105" s="76">
        <f>SUM(O104:O104)</f>
        <v>0</v>
      </c>
      <c r="P105" s="76"/>
      <c r="Q105" s="76">
        <f>SUM(Q104:Q104)</f>
        <v>0</v>
      </c>
      <c r="R105" s="76">
        <f>SUM(R104:R104)</f>
        <v>0</v>
      </c>
    </row>
    <row r="107" spans="1:18">
      <c r="A107" s="1" t="str">
        <f>B109</f>
        <v>Zadanie 17</v>
      </c>
      <c r="B107" s="3"/>
      <c r="C107" s="63" t="s">
        <v>146</v>
      </c>
      <c r="D107" s="25"/>
      <c r="E107" s="64"/>
      <c r="F107" s="65"/>
      <c r="G107" s="66"/>
      <c r="H107" s="67"/>
      <c r="I107" s="65"/>
      <c r="J107" s="68"/>
      <c r="K107" s="69"/>
      <c r="L107" s="66"/>
      <c r="M107" s="64"/>
      <c r="N107" s="70"/>
      <c r="O107" s="70"/>
      <c r="P107" s="70"/>
      <c r="Q107" s="70"/>
      <c r="R107" s="70"/>
    </row>
    <row r="108" spans="1:18" s="107" customFormat="1" ht="369.75" customHeight="1">
      <c r="A108" s="93">
        <v>1</v>
      </c>
      <c r="B108" s="90" t="s">
        <v>177</v>
      </c>
      <c r="C108" s="91" t="s">
        <v>147</v>
      </c>
      <c r="D108" s="91" t="s">
        <v>94</v>
      </c>
      <c r="E108" s="94" t="s">
        <v>150</v>
      </c>
      <c r="F108" s="95">
        <v>140000</v>
      </c>
      <c r="G108" s="108"/>
      <c r="H108" s="109"/>
      <c r="I108" s="98"/>
      <c r="J108" s="110"/>
      <c r="K108" s="111"/>
      <c r="L108" s="112">
        <v>0.23</v>
      </c>
      <c r="M108" s="102">
        <f>K108*(1+L108)</f>
        <v>0</v>
      </c>
      <c r="N108" s="103">
        <f t="shared" ref="N108" si="131">H108*K108</f>
        <v>0</v>
      </c>
      <c r="O108" s="103">
        <f t="shared" ref="O108" si="132">N108*(1+L108)</f>
        <v>0</v>
      </c>
      <c r="P108" s="104">
        <f t="shared" ref="P108" si="133">INT(H108*0.5)</f>
        <v>0</v>
      </c>
      <c r="Q108" s="105">
        <f t="shared" ref="Q108" si="134">P108*K108</f>
        <v>0</v>
      </c>
      <c r="R108" s="105">
        <f t="shared" ref="R108" si="135">Q108*(1+L108)</f>
        <v>0</v>
      </c>
    </row>
    <row r="109" spans="1:18">
      <c r="B109" s="5" t="str">
        <f>"Zadanie "&amp;COUNTIF(C$17:$C109,"=Razem")</f>
        <v>Zadanie 17</v>
      </c>
      <c r="C109" s="9" t="s">
        <v>7</v>
      </c>
      <c r="D109" s="26"/>
      <c r="E109" s="71"/>
      <c r="F109" s="72"/>
      <c r="G109" s="73"/>
      <c r="H109" s="74"/>
      <c r="I109" s="72"/>
      <c r="J109" s="41"/>
      <c r="K109" s="75"/>
      <c r="L109" s="73"/>
      <c r="M109" s="71"/>
      <c r="N109" s="76">
        <f>SUM(N108:N108)</f>
        <v>0</v>
      </c>
      <c r="O109" s="76">
        <f>SUM(O108:O108)</f>
        <v>0</v>
      </c>
      <c r="P109" s="76"/>
      <c r="Q109" s="76">
        <f>SUM(Q108:Q108)</f>
        <v>0</v>
      </c>
      <c r="R109" s="76">
        <f>SUM(R108:R108)</f>
        <v>0</v>
      </c>
    </row>
    <row r="110" spans="1:18">
      <c r="A110" s="87" t="s">
        <v>182</v>
      </c>
      <c r="B110" s="20"/>
    </row>
    <row r="111" spans="1:18">
      <c r="P111" s="145" t="s">
        <v>172</v>
      </c>
    </row>
  </sheetData>
  <autoFilter ref="C1:C35" xr:uid="{00000000-0001-0000-0300-000000000000}"/>
  <mergeCells count="3">
    <mergeCell ref="B4:R4"/>
    <mergeCell ref="B5:R5"/>
    <mergeCell ref="B3:R3"/>
  </mergeCells>
  <phoneticPr fontId="28" type="noConversion"/>
  <pageMargins left="0.25" right="0.25" top="0.75" bottom="0.75" header="0.3" footer="0.3"/>
  <pageSetup paperSize="9" scale="53" fitToHeight="0" orientation="landscape" blackAndWhite="1" r:id="rId1"/>
  <headerFooter>
    <oddHeader>&amp;L&amp;12Nr sprawy: 2/2026&amp;C&amp;"Czcionka tekstu podstawowego,Pogrubiony"FORMULARZ CENOWY&amp;R&amp;"Arial Black,Standardowy"&amp;16Załącznik nr 4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Zadania!Obszar_wydruku</vt:lpstr>
      <vt:lpstr>Zadania!Tytuły_wydruku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ZIM 10wsk</cp:lastModifiedBy>
  <cp:lastPrinted>2026-01-30T10:47:24Z</cp:lastPrinted>
  <dcterms:created xsi:type="dcterms:W3CDTF">2023-02-17T08:07:13Z</dcterms:created>
  <dcterms:modified xsi:type="dcterms:W3CDTF">2026-02-24T10:08:14Z</dcterms:modified>
</cp:coreProperties>
</file>