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660" windowHeight="12030"/>
  </bookViews>
  <sheets>
    <sheet name="Arkusz1" sheetId="1" r:id="rId1"/>
  </sheets>
  <calcPr calcId="124519"/>
</workbook>
</file>

<file path=xl/calcChain.xml><?xml version="1.0" encoding="utf-8"?>
<calcChain xmlns="http://schemas.openxmlformats.org/spreadsheetml/2006/main">
  <c r="I152" i="1"/>
  <c r="I153"/>
  <c r="L153" s="1"/>
  <c r="I154"/>
  <c r="L154" s="1"/>
  <c r="J143"/>
  <c r="J144"/>
  <c r="J145"/>
  <c r="J146"/>
  <c r="J147"/>
  <c r="J148"/>
  <c r="J149"/>
  <c r="J150"/>
  <c r="J151"/>
  <c r="J152"/>
  <c r="J153"/>
  <c r="J154"/>
  <c r="I143"/>
  <c r="L143" s="1"/>
  <c r="I144"/>
  <c r="L144" s="1"/>
  <c r="I145"/>
  <c r="L145" s="1"/>
  <c r="I146"/>
  <c r="L146" s="1"/>
  <c r="I147"/>
  <c r="L147" s="1"/>
  <c r="I148"/>
  <c r="L148" s="1"/>
  <c r="I149"/>
  <c r="L149" s="1"/>
  <c r="I150"/>
  <c r="L150" s="1"/>
  <c r="I151"/>
  <c r="L151" s="1"/>
  <c r="L152"/>
  <c r="I47"/>
  <c r="I48"/>
  <c r="J45"/>
  <c r="L45" s="1"/>
  <c r="J46"/>
  <c r="L46" s="1"/>
  <c r="J47"/>
  <c r="L47" s="1"/>
  <c r="J48"/>
  <c r="L48" s="1"/>
  <c r="I46"/>
  <c r="J142"/>
  <c r="I142"/>
  <c r="J133"/>
  <c r="J134"/>
  <c r="J135"/>
  <c r="I136"/>
  <c r="L136" s="1"/>
  <c r="I135"/>
  <c r="L135" s="1"/>
  <c r="I133"/>
  <c r="L133" s="1"/>
  <c r="I134"/>
  <c r="L134" s="1"/>
  <c r="I132"/>
  <c r="J136"/>
  <c r="J132"/>
  <c r="J126"/>
  <c r="I126"/>
  <c r="L126" s="1"/>
  <c r="L127" s="1"/>
  <c r="J120"/>
  <c r="I120"/>
  <c r="L120" s="1"/>
  <c r="L121" s="1"/>
  <c r="J114"/>
  <c r="I114"/>
  <c r="L114" s="1"/>
  <c r="L115" s="1"/>
  <c r="J107"/>
  <c r="I107"/>
  <c r="L107" s="1"/>
  <c r="L108" s="1"/>
  <c r="J101"/>
  <c r="I101"/>
  <c r="L101" s="1"/>
  <c r="J100"/>
  <c r="I100"/>
  <c r="L100" s="1"/>
  <c r="J99"/>
  <c r="I99"/>
  <c r="J92"/>
  <c r="I92"/>
  <c r="L92" s="1"/>
  <c r="J49"/>
  <c r="L49" s="1"/>
  <c r="I49"/>
  <c r="I45"/>
  <c r="J44"/>
  <c r="L44" s="1"/>
  <c r="I44"/>
  <c r="J43"/>
  <c r="L43" s="1"/>
  <c r="I43"/>
  <c r="J42"/>
  <c r="L42" s="1"/>
  <c r="I42"/>
  <c r="J41"/>
  <c r="L41" s="1"/>
  <c r="I41"/>
  <c r="J40"/>
  <c r="L40" s="1"/>
  <c r="I40"/>
  <c r="J39"/>
  <c r="L39" s="1"/>
  <c r="I39"/>
  <c r="J38"/>
  <c r="L38" s="1"/>
  <c r="I38"/>
  <c r="J37"/>
  <c r="L37" s="1"/>
  <c r="I37"/>
  <c r="J36"/>
  <c r="L36" s="1"/>
  <c r="I36"/>
  <c r="J35"/>
  <c r="L35" s="1"/>
  <c r="I35"/>
  <c r="J34"/>
  <c r="L34" s="1"/>
  <c r="I34"/>
  <c r="J33"/>
  <c r="L33" s="1"/>
  <c r="I33"/>
  <c r="J32"/>
  <c r="L32" s="1"/>
  <c r="I32"/>
  <c r="J31"/>
  <c r="L31" s="1"/>
  <c r="I31"/>
  <c r="J30"/>
  <c r="L30" s="1"/>
  <c r="I30"/>
  <c r="J29"/>
  <c r="L29" s="1"/>
  <c r="I29"/>
  <c r="J28"/>
  <c r="L28" s="1"/>
  <c r="I28"/>
  <c r="J27"/>
  <c r="L27" s="1"/>
  <c r="I27"/>
  <c r="J26"/>
  <c r="L26" s="1"/>
  <c r="I26"/>
  <c r="J25"/>
  <c r="L25" s="1"/>
  <c r="I25"/>
  <c r="J24"/>
  <c r="L24" s="1"/>
  <c r="I24"/>
  <c r="J23"/>
  <c r="L23" s="1"/>
  <c r="I23"/>
  <c r="J22"/>
  <c r="L22" s="1"/>
  <c r="I22"/>
  <c r="J21"/>
  <c r="L21" s="1"/>
  <c r="I21"/>
  <c r="J20"/>
  <c r="L20" s="1"/>
  <c r="I20"/>
  <c r="J19"/>
  <c r="L19" s="1"/>
  <c r="I19"/>
  <c r="J18"/>
  <c r="L18" s="1"/>
  <c r="I18"/>
  <c r="J17"/>
  <c r="L17" s="1"/>
  <c r="I17"/>
  <c r="J16"/>
  <c r="L16" s="1"/>
  <c r="I16"/>
  <c r="J15"/>
  <c r="L15" s="1"/>
  <c r="I15"/>
  <c r="J14"/>
  <c r="L14" s="1"/>
  <c r="I14"/>
  <c r="J13"/>
  <c r="L13" s="1"/>
  <c r="I13"/>
  <c r="J12"/>
  <c r="L12" s="1"/>
  <c r="I12"/>
  <c r="J11"/>
  <c r="L11" s="1"/>
  <c r="I11"/>
  <c r="J10"/>
  <c r="L10" s="1"/>
  <c r="I10"/>
  <c r="J9"/>
  <c r="L9" s="1"/>
  <c r="I9"/>
  <c r="J8"/>
  <c r="L8" s="1"/>
  <c r="I8"/>
  <c r="J7"/>
  <c r="L7" s="1"/>
  <c r="I7"/>
  <c r="J6"/>
  <c r="L6" s="1"/>
  <c r="I6"/>
  <c r="J5"/>
  <c r="L5" s="1"/>
  <c r="I5"/>
  <c r="J4"/>
  <c r="L4" s="1"/>
  <c r="I4"/>
  <c r="I93"/>
  <c r="L93" s="1"/>
  <c r="J93"/>
  <c r="J86"/>
  <c r="J85"/>
  <c r="J84"/>
  <c r="I86"/>
  <c r="L86" s="1"/>
  <c r="I85"/>
  <c r="L85" s="1"/>
  <c r="I84"/>
  <c r="L84" s="1"/>
  <c r="I83"/>
  <c r="J83"/>
  <c r="I115" l="1"/>
  <c r="I155"/>
  <c r="I102"/>
  <c r="I137"/>
  <c r="L94"/>
  <c r="I121"/>
  <c r="L132"/>
  <c r="L137" s="1"/>
  <c r="I127"/>
  <c r="I108"/>
  <c r="L142"/>
  <c r="L155" s="1"/>
  <c r="I94"/>
  <c r="L99"/>
  <c r="L102" s="1"/>
  <c r="I87"/>
  <c r="I50"/>
  <c r="L50"/>
  <c r="L83"/>
  <c r="L87" s="1"/>
  <c r="J75"/>
  <c r="I75"/>
  <c r="L75" s="1"/>
  <c r="J77"/>
  <c r="I77"/>
  <c r="J76"/>
  <c r="I76"/>
  <c r="L76" s="1"/>
  <c r="J68"/>
  <c r="I68"/>
  <c r="L68" s="1"/>
  <c r="J69"/>
  <c r="I69"/>
  <c r="L69" s="1"/>
  <c r="J62"/>
  <c r="I62"/>
  <c r="L62" s="1"/>
  <c r="L63" s="1"/>
  <c r="J56"/>
  <c r="I56"/>
  <c r="L56" s="1"/>
  <c r="L57" s="1"/>
  <c r="I78" l="1"/>
  <c r="L70"/>
  <c r="L77"/>
  <c r="L78" s="1"/>
  <c r="I70"/>
  <c r="I63"/>
  <c r="I57"/>
</calcChain>
</file>

<file path=xl/sharedStrings.xml><?xml version="1.0" encoding="utf-8"?>
<sst xmlns="http://schemas.openxmlformats.org/spreadsheetml/2006/main" count="475" uniqueCount="192">
  <si>
    <t>Lp</t>
  </si>
  <si>
    <t>Przykładowy 
Symbol</t>
  </si>
  <si>
    <t>Nazwa towaru</t>
  </si>
  <si>
    <t>J.M</t>
  </si>
  <si>
    <t>ilość</t>
  </si>
  <si>
    <t>Pełen kod towaru</t>
  </si>
  <si>
    <t xml:space="preserve">  cena jedn. netto  </t>
  </si>
  <si>
    <t>wartość netto</t>
  </si>
  <si>
    <t xml:space="preserve">  cena jedn. brutto [PLN]</t>
  </si>
  <si>
    <t xml:space="preserve">VAT [%] </t>
  </si>
  <si>
    <t>Wartość brutto [PLN]</t>
  </si>
  <si>
    <t>Uwagi</t>
  </si>
  <si>
    <t>1.</t>
  </si>
  <si>
    <t>112/25</t>
  </si>
  <si>
    <r>
      <t xml:space="preserve">Papier do EKG, </t>
    </r>
    <r>
      <rPr>
        <sz val="10"/>
        <color indexed="8"/>
        <rFont val="Arial"/>
        <family val="2"/>
        <charset val="238"/>
      </rPr>
      <t>termiczny, 112x25, rolka, nadruk siatki milimetrowej, (do aparatów EKG ASCARD A4, B56, MrBlue, MrSilver, MrSilver2 oraz MrGrey).</t>
    </r>
  </si>
  <si>
    <t>szt.</t>
  </si>
  <si>
    <t>2.</t>
  </si>
  <si>
    <t>104/40</t>
  </si>
  <si>
    <t>Papier do EKG, termiczny, 104x40, rolka, nadruk siatki milimetrowej, Ascard 3.</t>
  </si>
  <si>
    <t>3.</t>
  </si>
  <si>
    <t>210/40</t>
  </si>
  <si>
    <t>4.</t>
  </si>
  <si>
    <r>
      <t>Papier do EKG</t>
    </r>
    <r>
      <rPr>
        <sz val="10"/>
        <color indexed="8"/>
        <rFont val="Arial"/>
        <family val="2"/>
        <charset val="238"/>
      </rPr>
      <t xml:space="preserve"> 50x30, rolka, nadruk siatki milimetrowej (do Monitora Datex-Ohmeda do Defibrylatora LIFEPAK 9, 9P,10).</t>
    </r>
  </si>
  <si>
    <t>5.</t>
  </si>
  <si>
    <t>Papier do EKG, termiczny 112x100x300 Cardioline Delta 3 Plus, książeczka.</t>
  </si>
  <si>
    <t>6.</t>
  </si>
  <si>
    <r>
      <t xml:space="preserve">Papier do EKG, </t>
    </r>
    <r>
      <rPr>
        <sz val="10"/>
        <color indexed="8"/>
        <rFont val="Arial"/>
        <family val="2"/>
        <charset val="238"/>
      </rPr>
      <t>termiczny 90*90*200 książeczka, nadruk siatki milimetrowej (do ZOLL 8000-0300).</t>
    </r>
  </si>
  <si>
    <t>7.</t>
  </si>
  <si>
    <r>
      <t xml:space="preserve">Papier do EKG, </t>
    </r>
    <r>
      <rPr>
        <sz val="10"/>
        <color indexed="8"/>
        <rFont val="Arial"/>
        <family val="2"/>
        <charset val="238"/>
      </rPr>
      <t>termiczny 50*30, rolka, bez nadruku (defibrylatora Cardio AID).</t>
    </r>
  </si>
  <si>
    <t>8.</t>
  </si>
  <si>
    <r>
      <t>Papier do EKG</t>
    </r>
    <r>
      <rPr>
        <sz val="10"/>
        <color indexed="8"/>
        <rFont val="Arial"/>
        <family val="2"/>
        <charset val="238"/>
      </rPr>
      <t xml:space="preserve">, 80*70*300, książka, nadruk (AT 101 SCHILLER). </t>
    </r>
  </si>
  <si>
    <t>9.</t>
  </si>
  <si>
    <r>
      <t xml:space="preserve">Papier do Dopplera naczyniowego VENO / Tonometr NIDEK / i-STAT </t>
    </r>
    <r>
      <rPr>
        <sz val="10"/>
        <color indexed="8"/>
        <rFont val="Arial"/>
        <family val="2"/>
        <charset val="238"/>
      </rPr>
      <t>58*25 rolka, bez nadruku, termiczny.</t>
    </r>
  </si>
  <si>
    <t>10.</t>
  </si>
  <si>
    <t>T.PAP.LABO.025</t>
  </si>
  <si>
    <r>
      <t xml:space="preserve">Papier do myjni Belimed termiczny, rolka bez nadruku </t>
    </r>
    <r>
      <rPr>
        <sz val="10"/>
        <color indexed="8"/>
        <rFont val="Arial"/>
        <family val="2"/>
        <charset val="238"/>
      </rPr>
      <t>UWAGA: średnica rolki ma mieć 38mm szerokość papieru 57mm.</t>
    </r>
  </si>
  <si>
    <t>11.</t>
  </si>
  <si>
    <r>
      <t xml:space="preserve">Papier do Kardiotokogrfu </t>
    </r>
    <r>
      <rPr>
        <sz val="10"/>
        <color indexed="8"/>
        <rFont val="Arial"/>
        <family val="2"/>
        <charset val="238"/>
      </rPr>
      <t>215x20 rolka nadruk siatki milimetrowe 0700-01.</t>
    </r>
  </si>
  <si>
    <t>12.</t>
  </si>
  <si>
    <r>
      <t>Papier do drukarki laboratoryjnej</t>
    </r>
    <r>
      <rPr>
        <sz val="10"/>
        <color indexed="8"/>
        <rFont val="Arial"/>
        <family val="2"/>
        <charset val="238"/>
      </rPr>
      <t xml:space="preserve"> 80*30 rolka, bez nadruku, termiczny (do Sterylizatora Gazowego STERI VAC 5XL 3M).</t>
    </r>
  </si>
  <si>
    <t>13.</t>
  </si>
  <si>
    <t>57|30</t>
  </si>
  <si>
    <r>
      <t>Papier do drukarki STATIM 5000 / Autorefraktometr / Urodyn 1000/ Analizator i-STAT</t>
    </r>
    <r>
      <rPr>
        <sz val="10"/>
        <color indexed="8"/>
        <rFont val="Arial"/>
        <family val="2"/>
        <charset val="238"/>
      </rPr>
      <t xml:space="preserve">, 57*30 rolka, papier termiczny bez nadruku. </t>
    </r>
  </si>
  <si>
    <t>14.</t>
  </si>
  <si>
    <t>110/30</t>
  </si>
  <si>
    <r>
      <t xml:space="preserve">Papier do Audiometru, </t>
    </r>
    <r>
      <rPr>
        <sz val="10"/>
        <color indexed="8"/>
        <rFont val="Arial"/>
        <family val="2"/>
        <charset val="238"/>
      </rPr>
      <t xml:space="preserve">110*30, rolka, papier termiczny bez nadruku. </t>
    </r>
  </si>
  <si>
    <t>15.</t>
  </si>
  <si>
    <r>
      <t>Papier do EKG MAC-1600</t>
    </r>
    <r>
      <rPr>
        <sz val="10"/>
        <color indexed="8"/>
        <rFont val="Arial"/>
        <family val="2"/>
        <charset val="238"/>
      </rPr>
      <t xml:space="preserve"> 210*295*150 książeczka, nadruk siatki milimetrowej.</t>
    </r>
  </si>
  <si>
    <t>16.</t>
  </si>
  <si>
    <t>EVER|160SPE</t>
  </si>
  <si>
    <t>Pasta do preparacji naskórka w badaniach EEG (opakowanie 160 g) np. EVERY.</t>
  </si>
  <si>
    <t>17.</t>
  </si>
  <si>
    <t>010 UG 102 S</t>
  </si>
  <si>
    <t>Żel do USG (opakowanie 0, 25 litrów).</t>
  </si>
  <si>
    <t>18.</t>
  </si>
  <si>
    <t>UB 500</t>
  </si>
  <si>
    <t>Żel do USG (opakowanie 0, 5 litra).</t>
  </si>
  <si>
    <t>19.</t>
  </si>
  <si>
    <t>UB 5000</t>
  </si>
  <si>
    <t>Żel do USG (opakowanie 5 litrów).</t>
  </si>
  <si>
    <t>20.</t>
  </si>
  <si>
    <t>EP-24</t>
  </si>
  <si>
    <t>21.</t>
  </si>
  <si>
    <t>EKK-1</t>
  </si>
  <si>
    <t>Elektrody kończynowe klamrowe.</t>
  </si>
  <si>
    <t>kpl</t>
  </si>
  <si>
    <t>22.</t>
  </si>
  <si>
    <t>020 EC 102 S</t>
  </si>
  <si>
    <t>Żel do EKG (opakowanie 0, 25 litra).</t>
  </si>
  <si>
    <t>23.</t>
  </si>
  <si>
    <t>020 EC 103 S</t>
  </si>
  <si>
    <t>Żel do EKG (opakowanie 0, 5 litra).</t>
  </si>
  <si>
    <t>24.</t>
  </si>
  <si>
    <t>030 EE 102 S</t>
  </si>
  <si>
    <r>
      <t>Żel przewodzący do defibrylacji (opakowanie 250 g).</t>
    </r>
    <r>
      <rPr>
        <sz val="10"/>
        <color indexed="8"/>
        <rFont val="Arial"/>
        <family val="2"/>
        <charset val="238"/>
      </rPr>
      <t xml:space="preserve"> </t>
    </r>
  </si>
  <si>
    <t>25.</t>
  </si>
  <si>
    <t>NUPREP</t>
  </si>
  <si>
    <t>Żel ścienny Nuprep op.114g- 115 g.</t>
  </si>
  <si>
    <t>26.</t>
  </si>
  <si>
    <t>TEN20</t>
  </si>
  <si>
    <t>Pasta przewodząca Ten20 op.114g.</t>
  </si>
  <si>
    <t>27.</t>
  </si>
  <si>
    <t>EC2</t>
  </si>
  <si>
    <t>EC2 Electrode Cream - Pasta elektrodowa EC2, tubka 100g.</t>
  </si>
  <si>
    <t>Papier do VIDEOPRINTER Mitsubishi K65HM 110x20 papier biały z połyskiem, rolka.</t>
  </si>
  <si>
    <t>29.</t>
  </si>
  <si>
    <t>K95HG</t>
  </si>
  <si>
    <t>Papier do VIDEOPRINTER Mitsubishi K95HG 110x18 papier biały z połyskiem, rolka.</t>
  </si>
  <si>
    <t>30.</t>
  </si>
  <si>
    <t>UPP-210SE</t>
  </si>
  <si>
    <t>Papier do VIDEOPRINTER Sony UPP-210SE 210x25 papier biały, termiczny, rolka.</t>
  </si>
  <si>
    <t>31.</t>
  </si>
  <si>
    <t>58|25</t>
  </si>
  <si>
    <t>Papier EKG RB1 58 mm.</t>
  </si>
  <si>
    <t>32.</t>
  </si>
  <si>
    <t>Papier do defibrylatora Mindray Bene Heart D 3 50 x 25.</t>
  </si>
  <si>
    <t>33.</t>
  </si>
  <si>
    <t>34.</t>
  </si>
  <si>
    <t>Papier do EKG Farum E600 G.</t>
  </si>
  <si>
    <t>35.</t>
  </si>
  <si>
    <t>op.</t>
  </si>
  <si>
    <t>36.</t>
  </si>
  <si>
    <t>razem:</t>
  </si>
  <si>
    <t>Zadanie 1. Materiały eksploatacyjne do sprzętu medycznego - papiery, żele, pasty, elektrody.</t>
  </si>
  <si>
    <t>Naklejki/kody kreskowe do barwiarki Benchmark Ultra (kod - 5247829001)</t>
  </si>
  <si>
    <t>37.</t>
  </si>
  <si>
    <t>38.</t>
  </si>
  <si>
    <t>Papier do defibrylatora LIFEPAK 15,termiczny,z nadrukiem,100mm x22m(1op=2 rolki)/11240-000016/</t>
  </si>
  <si>
    <t>Papier do EKG LUMED(210 X30) rolka/nr ref.BFLU007/</t>
  </si>
  <si>
    <t>28.</t>
  </si>
  <si>
    <t>Żel do USG (opakowanie 5 litrów) niebieski typu Parker Aquasonic lub typu Ultragel lub Transound (gęsta konsystencja)</t>
  </si>
  <si>
    <t>Papier do EKG do defibrylatora NIHON KOHDEN TEC-773 ,50X100X200,książeczka,nadruk</t>
  </si>
  <si>
    <t xml:space="preserve">Papier do Videoprintera SONY UPP -84S -  84mm x 13,5 m , termiczny, bez nadruku </t>
  </si>
  <si>
    <t>Papier termiczny do echa serca VIVID IQ-SONY ,UPP-110HG,110mmx18m</t>
  </si>
  <si>
    <t>Papier do autorefraktokerametru Tonoref III, 58mmx25m</t>
  </si>
  <si>
    <t>41.</t>
  </si>
  <si>
    <t>42.</t>
  </si>
  <si>
    <t>Papier do defibrylatora DefiMax Plus Emtel(57x30)</t>
  </si>
  <si>
    <t>Zadanie 2. Akcesoria do insuflatora</t>
  </si>
  <si>
    <t>PG014</t>
  </si>
  <si>
    <t>Wąż silikonowy bez podgrzewania gazu do insuflatora</t>
  </si>
  <si>
    <t>KTS0A-0300</t>
  </si>
  <si>
    <t>Taśma woskowo-żywiczna do drukarki Zebra 3400,czarna,kalka,wym.110mm x300 m</t>
  </si>
  <si>
    <t>Taśma termotransferowa (Thermal Transfer Ribbon) 40mm x300m (kod - 5250889001)</t>
  </si>
  <si>
    <t>Zadanie 5. Oleje do urządzen medycznych</t>
  </si>
  <si>
    <t>Olej w sprayu KaVo 500 ml</t>
  </si>
  <si>
    <t>Olej w sprayu Hi Clean 550 ml</t>
  </si>
  <si>
    <t>Nakładka/aplikator uniwersalny do oleju KaVo</t>
  </si>
  <si>
    <t>Zadanie 6. Pojemniki sanitarne wielorazowe</t>
  </si>
  <si>
    <t>Basen sanitarny z pokrywką 2,0 L</t>
  </si>
  <si>
    <t>Pojemnik na mocz-kaczka damska</t>
  </si>
  <si>
    <t>Pojemnik na mocz-kaczka męska</t>
  </si>
  <si>
    <t>Pojemnik do dobowej zbiórki moczu-TULIPAN</t>
  </si>
  <si>
    <t>Zadanie 7. Materiały do zabiegów rehabilitacyjnych</t>
  </si>
  <si>
    <t>Folia do zabiegów Fango(1op.=1000mb)</t>
  </si>
  <si>
    <t>Masa parafinowa Fango,gęsta (1op=12 kg)</t>
  </si>
  <si>
    <t>szt</t>
  </si>
  <si>
    <t>op</t>
  </si>
  <si>
    <t>077.0921</t>
  </si>
  <si>
    <t>077.0571</t>
  </si>
  <si>
    <t>Filtr bakteryjny zabezpieczony przed przelewem z końcówkami</t>
  </si>
  <si>
    <t>077.0573</t>
  </si>
  <si>
    <t>Filtr bakteryjny z końcówkami do ssaka Dominant Flex</t>
  </si>
  <si>
    <t>077.0086</t>
  </si>
  <si>
    <t>077.0083</t>
  </si>
  <si>
    <t>26040NB</t>
  </si>
  <si>
    <t>Elektroda koagulacyjna ,bipolarna,kulkowa ,26 FR(1op=6szt)</t>
  </si>
  <si>
    <t>26040BL1</t>
  </si>
  <si>
    <t>Elektroda tnaca,pointend,bipolarna,26FR(1op=6 szt)</t>
  </si>
  <si>
    <t>26040GPA</t>
  </si>
  <si>
    <t>Pętla tnaca,bipolarna ,26FR(1op=6szt)</t>
  </si>
  <si>
    <t>Zestaw drenów 3,8m(1op=6 szt)</t>
  </si>
  <si>
    <t>Zestaw do pomiarów hemodynamicznych EDWARDS</t>
  </si>
  <si>
    <t>VLV8R520</t>
  </si>
  <si>
    <t>Zadanie 3. Materiały eksploatacyjne na Centralną Sterylizację-Taśma do drukarki Zebra 3400</t>
  </si>
  <si>
    <t>8700-0706-04</t>
  </si>
  <si>
    <t>Pas piersiowy Life Band do platformy AutoPulse(1op=3szt)</t>
  </si>
  <si>
    <t>Pętla  druciana do wyciecia migdałków ,średnica 0,4mm(1op=100sz)</t>
  </si>
  <si>
    <t>50.257.50</t>
  </si>
  <si>
    <t>Rurka silikonowa 30cm,dren łączący filtr na ssaku Vario ze zbiornikiem na wydzielinę</t>
  </si>
  <si>
    <t>Wkład 2,5 l na wydzielinę ,jednorazowy do ssaka Dominant(1op=40 szt)</t>
  </si>
  <si>
    <t>Wkład 1,5 l na wydzielinę,jednorazowy do ssaka Vario</t>
  </si>
  <si>
    <t>Tusz histopatologiczny do znakowania tkanek,59ml,czarny</t>
  </si>
  <si>
    <t>Tusz histopatologiczny do znakowania tkanek,59ml,niebieski</t>
  </si>
  <si>
    <t>Tusz histopatologiczny do znakowania tkanek,59ml,czerwony</t>
  </si>
  <si>
    <t>Tusz histopatologiczny do znakowania tkanek,59ml,żółty</t>
  </si>
  <si>
    <t>Tusz histopatologiczny do znakowania tkanek,59ml,zielony</t>
  </si>
  <si>
    <t>Pudełko tekturowe do archiwizowania szkiełek,pojemność 1000 szkiełek,zamykane klapką,sztywne,gładkie(310x165x85)</t>
  </si>
  <si>
    <t>Ostrze do mikrotomu C35,jednorazowe do kriostatu,do preparatów mrożeniowych,kąt ostrza 35 stopni,długość noża80mm,szerokość 8 mm,ze stali węglowej,,1op=20 szt</t>
  </si>
  <si>
    <t>Ostrze do mikrotomu typu Feather R35,dł 80 x szer8 x gr 0,25mm,ze stali nierdzewnej,kąt ostzra35 stopni,(1op=50szt)</t>
  </si>
  <si>
    <t xml:space="preserve">Taca do transportu na 10 szkiełek wykonana z PS </t>
  </si>
  <si>
    <t>Taca do transportu na 20 preparatów wykonana z PS</t>
  </si>
  <si>
    <t>Foremka metalowa do zatapiania,15x15x7mm(1op=10szt)</t>
  </si>
  <si>
    <r>
      <t xml:space="preserve">Papier do EKG, </t>
    </r>
    <r>
      <rPr>
        <sz val="10"/>
        <color indexed="8"/>
        <rFont val="Arial"/>
        <family val="2"/>
        <charset val="238"/>
      </rPr>
      <t xml:space="preserve">termiczny 210x40, rolka, nadruk siatki milimetrowej, (do aparatu EKG ASCARD Mr Gold) </t>
    </r>
  </si>
  <si>
    <t>Elektroda EKG przyssawkowa śr. 24mm.(1op=6 szt)</t>
  </si>
  <si>
    <t>Papier do Videoprintera SONY UPP 110S-matowy</t>
  </si>
  <si>
    <t>Papier do Videoprintera SONY UPP 110HG-błyszczący</t>
  </si>
  <si>
    <t>Papier do RKG do defibrylatora Farum E-30G,ZOLL X Series Advanced, 80x25, z nadrukiem</t>
  </si>
  <si>
    <t>szzt</t>
  </si>
  <si>
    <r>
      <t>Papier termoczuły do myjni endoskopowej, rolka termiczna (</t>
    </r>
    <r>
      <rPr>
        <b/>
        <sz val="10"/>
        <color theme="1"/>
        <rFont val="Arial"/>
        <family val="2"/>
        <charset val="238"/>
      </rPr>
      <t>57X30</t>
    </r>
    <r>
      <rPr>
        <sz val="10"/>
        <color theme="1"/>
        <rFont val="Arial"/>
        <family val="2"/>
        <charset val="238"/>
      </rPr>
      <t>),lub57/20m.</t>
    </r>
  </si>
  <si>
    <t>Zadanie 8. Elektrody</t>
  </si>
  <si>
    <t>Zadanie 9. Zestaw do irygacji</t>
  </si>
  <si>
    <t>Zadanie 10. Zestaw do pomiarów hemodynamicznych</t>
  </si>
  <si>
    <t>Zadanie 11. Pas piersiowy LifeBand do platformy AutoPulse</t>
  </si>
  <si>
    <t>Zadanie 12. Pętle na otolaryngologię</t>
  </si>
  <si>
    <t>Zadanie 13. Materiały eksploatacyjne do ssaków na ZBO</t>
  </si>
  <si>
    <t>Zadanie 14. Materiały eksploatacyjne na Patomorfologię</t>
  </si>
  <si>
    <t>FORMULARZ CENOWY</t>
  </si>
  <si>
    <t>Zadanie 4. Materiały eksploatacyjne do barwiarki Benchmark Ultra</t>
  </si>
  <si>
    <t>Papier Sony UPP-210HD 210 x 25</t>
  </si>
  <si>
    <t>Foremka metalowa do zatapiania,24x24x7mm(1op=10szt)</t>
  </si>
  <si>
    <t>Foremka metalowa do zatapiania,30x24x7mm(1op=10szt)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</si>
</sst>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-* #,##0.00\ [$zł-415]_-;\-* #,##0.00\ [$zł-415]_-;_-* &quot;-&quot;??\ [$zł-415]_-;_-@_-"/>
  </numFmts>
  <fonts count="16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theme="1"/>
      <name val="Arial Narrow"/>
      <family val="2"/>
      <charset val="238"/>
    </font>
    <font>
      <sz val="10"/>
      <color rgb="FF000000"/>
      <name val="Arial"/>
      <family val="2"/>
      <charset val="238"/>
    </font>
    <font>
      <sz val="11"/>
      <color rgb="FFFF0000"/>
      <name val="Czcionka tekstu podstawowego"/>
      <charset val="238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1"/>
      <color theme="1"/>
      <name val="Arial Narrow"/>
      <family val="2"/>
      <charset val="238"/>
    </font>
    <font>
      <sz val="11"/>
      <color indexed="8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</cellStyleXfs>
  <cellXfs count="44">
    <xf numFmtId="0" fontId="0" fillId="0" borderId="0" xfId="0"/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164" fontId="8" fillId="3" borderId="1" xfId="2" applyNumberFormat="1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/>
    <xf numFmtId="0" fontId="5" fillId="2" borderId="3" xfId="0" applyFont="1" applyFill="1" applyBorder="1"/>
    <xf numFmtId="164" fontId="5" fillId="2" borderId="4" xfId="0" applyNumberFormat="1" applyFont="1" applyFill="1" applyBorder="1"/>
    <xf numFmtId="0" fontId="5" fillId="0" borderId="0" xfId="0" applyFont="1"/>
    <xf numFmtId="164" fontId="5" fillId="2" borderId="5" xfId="0" applyNumberFormat="1" applyFont="1" applyFill="1" applyBorder="1"/>
    <xf numFmtId="0" fontId="4" fillId="3" borderId="1" xfId="0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164" fontId="4" fillId="0" borderId="1" xfId="2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0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10" fontId="8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/>
    <xf numFmtId="0" fontId="11" fillId="0" borderId="1" xfId="0" applyFont="1" applyBorder="1"/>
    <xf numFmtId="10" fontId="0" fillId="0" borderId="0" xfId="0" applyNumberFormat="1"/>
    <xf numFmtId="0" fontId="14" fillId="0" borderId="1" xfId="6" applyFont="1" applyBorder="1" applyAlignment="1">
      <alignment horizontal="center" wrapText="1"/>
    </xf>
    <xf numFmtId="0" fontId="15" fillId="0" borderId="1" xfId="10" applyFont="1" applyFill="1" applyBorder="1" applyAlignment="1">
      <alignment horizontal="center" wrapText="1"/>
    </xf>
    <xf numFmtId="164" fontId="0" fillId="0" borderId="0" xfId="0" applyNumberFormat="1"/>
    <xf numFmtId="0" fontId="5" fillId="4" borderId="0" xfId="0" applyFont="1" applyFill="1" applyAlignment="1">
      <alignment horizontal="center" vertical="center"/>
    </xf>
    <xf numFmtId="0" fontId="2" fillId="5" borderId="6" xfId="0" applyFont="1" applyFill="1" applyBorder="1" applyAlignment="1">
      <alignment horizontal="left" vertical="center"/>
    </xf>
    <xf numFmtId="0" fontId="2" fillId="5" borderId="0" xfId="0" applyFont="1" applyFill="1" applyBorder="1" applyAlignment="1">
      <alignment horizontal="left" vertical="center"/>
    </xf>
    <xf numFmtId="0" fontId="2" fillId="5" borderId="0" xfId="0" applyFont="1" applyFill="1" applyAlignment="1">
      <alignment horizontal="left" vertical="center"/>
    </xf>
  </cellXfs>
  <cellStyles count="20">
    <cellStyle name="Dziesiętny" xfId="1" builtinId="3"/>
    <cellStyle name="Normalny" xfId="0" builtinId="0"/>
    <cellStyle name="Normalny 10" xfId="6"/>
    <cellStyle name="Normalny 11" xfId="7"/>
    <cellStyle name="Normalny 12" xfId="8"/>
    <cellStyle name="Normalny 13" xfId="13"/>
    <cellStyle name="Normalny 14" xfId="14"/>
    <cellStyle name="Normalny 15" xfId="15"/>
    <cellStyle name="Normalny 16" xfId="16"/>
    <cellStyle name="Normalny 17" xfId="17"/>
    <cellStyle name="Normalny 18" xfId="19"/>
    <cellStyle name="Normalny 2 2" xfId="9"/>
    <cellStyle name="Normalny 2 3" xfId="10"/>
    <cellStyle name="Normalny 2 4" xfId="11"/>
    <cellStyle name="Normalny 2 5" xfId="12"/>
    <cellStyle name="Normalny 20" xfId="18"/>
    <cellStyle name="Normalny 3" xfId="4"/>
    <cellStyle name="Normalny 7" xfId="3"/>
    <cellStyle name="Normalny 9" xfId="5"/>
    <cellStyle name="Walutowy" xfId="2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61"/>
  <sheetViews>
    <sheetView tabSelected="1" view="pageLayout" workbookViewId="0">
      <selection activeCell="D153" sqref="D153"/>
    </sheetView>
  </sheetViews>
  <sheetFormatPr defaultRowHeight="14.25"/>
  <cols>
    <col min="2" max="2" width="3.375" customWidth="1"/>
    <col min="3" max="3" width="9.875" customWidth="1"/>
    <col min="4" max="4" width="47.75" customWidth="1"/>
    <col min="5" max="5" width="5.125" customWidth="1"/>
    <col min="8" max="8" width="9.875" bestFit="1" customWidth="1"/>
    <col min="9" max="9" width="12" customWidth="1"/>
    <col min="11" max="11" width="7.25" customWidth="1"/>
    <col min="12" max="12" width="12.375" customWidth="1"/>
    <col min="13" max="13" width="7.625" customWidth="1"/>
  </cols>
  <sheetData>
    <row r="1" spans="1:13" ht="21" customHeight="1">
      <c r="B1" s="40" t="s">
        <v>187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3">
      <c r="A2" s="1"/>
      <c r="B2" s="41" t="s">
        <v>103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ht="38.25">
      <c r="A3" s="1"/>
      <c r="B3" s="5" t="s">
        <v>0</v>
      </c>
      <c r="C3" s="2" t="s">
        <v>1</v>
      </c>
      <c r="D3" s="7" t="s">
        <v>2</v>
      </c>
      <c r="E3" s="5" t="s">
        <v>3</v>
      </c>
      <c r="F3" s="6" t="s">
        <v>4</v>
      </c>
      <c r="G3" s="6" t="s">
        <v>5</v>
      </c>
      <c r="H3" s="3" t="s">
        <v>6</v>
      </c>
      <c r="I3" s="3" t="s">
        <v>7</v>
      </c>
      <c r="J3" s="4" t="s">
        <v>8</v>
      </c>
      <c r="K3" s="4" t="s">
        <v>9</v>
      </c>
      <c r="L3" s="4" t="s">
        <v>10</v>
      </c>
      <c r="M3" s="15" t="s">
        <v>11</v>
      </c>
    </row>
    <row r="4" spans="1:13" ht="51" customHeight="1">
      <c r="A4" s="1"/>
      <c r="B4" s="13" t="s">
        <v>12</v>
      </c>
      <c r="C4" s="13" t="s">
        <v>13</v>
      </c>
      <c r="D4" s="18" t="s">
        <v>14</v>
      </c>
      <c r="E4" s="16" t="s">
        <v>15</v>
      </c>
      <c r="F4" s="17">
        <v>1000</v>
      </c>
      <c r="G4" s="13"/>
      <c r="H4" s="24"/>
      <c r="I4" s="20">
        <f>(F4*H4)</f>
        <v>0</v>
      </c>
      <c r="J4" s="21">
        <f>(H4*K4)+H4</f>
        <v>0</v>
      </c>
      <c r="K4" s="22"/>
      <c r="L4" s="23">
        <f>(F4*J4)</f>
        <v>0</v>
      </c>
      <c r="M4" s="15"/>
    </row>
    <row r="5" spans="1:13" ht="50.25" customHeight="1">
      <c r="A5" s="1"/>
      <c r="B5" s="13" t="s">
        <v>16</v>
      </c>
      <c r="C5" s="13" t="s">
        <v>17</v>
      </c>
      <c r="D5" s="18" t="s">
        <v>18</v>
      </c>
      <c r="E5" s="16" t="s">
        <v>15</v>
      </c>
      <c r="F5" s="17">
        <v>20</v>
      </c>
      <c r="G5" s="13"/>
      <c r="H5" s="24"/>
      <c r="I5" s="20">
        <f t="shared" ref="I5:I49" si="0">(F5*H5)</f>
        <v>0</v>
      </c>
      <c r="J5" s="21">
        <f t="shared" ref="J5:J49" si="1">(H5*K5)+H5</f>
        <v>0</v>
      </c>
      <c r="K5" s="22"/>
      <c r="L5" s="23">
        <f t="shared" ref="L5:L45" si="2">(F5*J5)</f>
        <v>0</v>
      </c>
      <c r="M5" s="15"/>
    </row>
    <row r="6" spans="1:13" ht="55.5" customHeight="1">
      <c r="A6" s="1"/>
      <c r="B6" s="13" t="s">
        <v>19</v>
      </c>
      <c r="C6" s="13" t="s">
        <v>20</v>
      </c>
      <c r="D6" s="18" t="s">
        <v>173</v>
      </c>
      <c r="E6" s="16" t="s">
        <v>15</v>
      </c>
      <c r="F6" s="17">
        <v>800</v>
      </c>
      <c r="G6" s="13"/>
      <c r="H6" s="24"/>
      <c r="I6" s="20">
        <f t="shared" si="0"/>
        <v>0</v>
      </c>
      <c r="J6" s="21">
        <f t="shared" si="1"/>
        <v>0</v>
      </c>
      <c r="K6" s="22"/>
      <c r="L6" s="23">
        <f t="shared" si="2"/>
        <v>0</v>
      </c>
      <c r="M6" s="15"/>
    </row>
    <row r="7" spans="1:13" ht="47.25" customHeight="1">
      <c r="A7" s="1"/>
      <c r="B7" s="13" t="s">
        <v>21</v>
      </c>
      <c r="C7" s="13">
        <v>21505</v>
      </c>
      <c r="D7" s="18" t="s">
        <v>22</v>
      </c>
      <c r="E7" s="16" t="s">
        <v>15</v>
      </c>
      <c r="F7" s="17">
        <v>100</v>
      </c>
      <c r="G7" s="13"/>
      <c r="H7" s="24"/>
      <c r="I7" s="20">
        <f t="shared" si="0"/>
        <v>0</v>
      </c>
      <c r="J7" s="21">
        <f t="shared" si="1"/>
        <v>0</v>
      </c>
      <c r="K7" s="22"/>
      <c r="L7" s="23">
        <f t="shared" si="2"/>
        <v>0</v>
      </c>
      <c r="M7" s="15"/>
    </row>
    <row r="8" spans="1:13" ht="50.25" customHeight="1">
      <c r="B8" s="13" t="s">
        <v>23</v>
      </c>
      <c r="C8" s="33">
        <v>21615</v>
      </c>
      <c r="D8" s="18" t="s">
        <v>24</v>
      </c>
      <c r="E8" s="16" t="s">
        <v>15</v>
      </c>
      <c r="F8" s="17">
        <v>10</v>
      </c>
      <c r="G8" s="13"/>
      <c r="H8" s="24"/>
      <c r="I8" s="20">
        <f t="shared" si="0"/>
        <v>0</v>
      </c>
      <c r="J8" s="21">
        <f t="shared" si="1"/>
        <v>0</v>
      </c>
      <c r="K8" s="22"/>
      <c r="L8" s="23">
        <f t="shared" si="2"/>
        <v>0</v>
      </c>
      <c r="M8" s="15"/>
    </row>
    <row r="9" spans="1:13" ht="56.25" customHeight="1">
      <c r="B9" s="13" t="s">
        <v>25</v>
      </c>
      <c r="C9" s="13">
        <v>21881</v>
      </c>
      <c r="D9" s="18" t="s">
        <v>26</v>
      </c>
      <c r="E9" s="16" t="s">
        <v>15</v>
      </c>
      <c r="F9" s="17">
        <v>40</v>
      </c>
      <c r="G9" s="13"/>
      <c r="H9" s="24"/>
      <c r="I9" s="20">
        <f t="shared" si="0"/>
        <v>0</v>
      </c>
      <c r="J9" s="21">
        <f t="shared" si="1"/>
        <v>0</v>
      </c>
      <c r="K9" s="22"/>
      <c r="L9" s="23">
        <f t="shared" si="2"/>
        <v>0</v>
      </c>
      <c r="M9" s="15"/>
    </row>
    <row r="10" spans="1:13" ht="45.75" customHeight="1">
      <c r="B10" s="13" t="s">
        <v>27</v>
      </c>
      <c r="C10" s="13">
        <v>36117</v>
      </c>
      <c r="D10" s="18" t="s">
        <v>28</v>
      </c>
      <c r="E10" s="16" t="s">
        <v>15</v>
      </c>
      <c r="F10" s="17">
        <v>10</v>
      </c>
      <c r="G10" s="13"/>
      <c r="H10" s="24"/>
      <c r="I10" s="20">
        <f t="shared" si="0"/>
        <v>0</v>
      </c>
      <c r="J10" s="21">
        <f t="shared" si="1"/>
        <v>0</v>
      </c>
      <c r="K10" s="22"/>
      <c r="L10" s="23">
        <f t="shared" si="2"/>
        <v>0</v>
      </c>
      <c r="M10" s="15"/>
    </row>
    <row r="11" spans="1:13" ht="49.5" customHeight="1">
      <c r="B11" s="13" t="s">
        <v>29</v>
      </c>
      <c r="C11" s="13">
        <v>21543</v>
      </c>
      <c r="D11" s="18" t="s">
        <v>30</v>
      </c>
      <c r="E11" s="16" t="s">
        <v>15</v>
      </c>
      <c r="F11" s="17">
        <v>25</v>
      </c>
      <c r="G11" s="13"/>
      <c r="H11" s="24"/>
      <c r="I11" s="20">
        <f t="shared" si="0"/>
        <v>0</v>
      </c>
      <c r="J11" s="21">
        <f t="shared" si="1"/>
        <v>0</v>
      </c>
      <c r="K11" s="22"/>
      <c r="L11" s="23">
        <f t="shared" si="2"/>
        <v>0</v>
      </c>
      <c r="M11" s="15"/>
    </row>
    <row r="12" spans="1:13" ht="52.5" customHeight="1">
      <c r="B12" s="13" t="s">
        <v>31</v>
      </c>
      <c r="C12" s="13">
        <v>36172</v>
      </c>
      <c r="D12" s="18" t="s">
        <v>32</v>
      </c>
      <c r="E12" s="16" t="s">
        <v>15</v>
      </c>
      <c r="F12" s="17">
        <v>10</v>
      </c>
      <c r="G12" s="13"/>
      <c r="H12" s="24"/>
      <c r="I12" s="20">
        <f t="shared" si="0"/>
        <v>0</v>
      </c>
      <c r="J12" s="21">
        <f t="shared" si="1"/>
        <v>0</v>
      </c>
      <c r="K12" s="22"/>
      <c r="L12" s="23">
        <f t="shared" si="2"/>
        <v>0</v>
      </c>
      <c r="M12" s="34"/>
    </row>
    <row r="13" spans="1:13" ht="69.75" customHeight="1">
      <c r="B13" s="13" t="s">
        <v>33</v>
      </c>
      <c r="C13" s="13" t="s">
        <v>34</v>
      </c>
      <c r="D13" s="18" t="s">
        <v>35</v>
      </c>
      <c r="E13" s="16" t="s">
        <v>15</v>
      </c>
      <c r="F13" s="17">
        <v>200</v>
      </c>
      <c r="G13" s="13"/>
      <c r="H13" s="24"/>
      <c r="I13" s="20">
        <f t="shared" si="0"/>
        <v>0</v>
      </c>
      <c r="J13" s="21">
        <f t="shared" si="1"/>
        <v>0</v>
      </c>
      <c r="K13" s="22"/>
      <c r="L13" s="23">
        <f t="shared" si="2"/>
        <v>0</v>
      </c>
      <c r="M13" s="34"/>
    </row>
    <row r="14" spans="1:13" ht="46.5" customHeight="1">
      <c r="B14" s="13" t="s">
        <v>36</v>
      </c>
      <c r="C14" s="13">
        <v>53215</v>
      </c>
      <c r="D14" s="18" t="s">
        <v>37</v>
      </c>
      <c r="E14" s="16" t="s">
        <v>15</v>
      </c>
      <c r="F14" s="17">
        <v>10</v>
      </c>
      <c r="G14" s="14"/>
      <c r="H14" s="24"/>
      <c r="I14" s="20">
        <f t="shared" si="0"/>
        <v>0</v>
      </c>
      <c r="J14" s="21">
        <f t="shared" si="1"/>
        <v>0</v>
      </c>
      <c r="K14" s="22"/>
      <c r="L14" s="23">
        <f t="shared" si="2"/>
        <v>0</v>
      </c>
      <c r="M14" s="15"/>
    </row>
    <row r="15" spans="1:13" ht="57.75" customHeight="1">
      <c r="B15" s="13" t="s">
        <v>38</v>
      </c>
      <c r="C15" s="13">
        <v>36103</v>
      </c>
      <c r="D15" s="18" t="s">
        <v>39</v>
      </c>
      <c r="E15" s="16" t="s">
        <v>15</v>
      </c>
      <c r="F15" s="17">
        <v>20</v>
      </c>
      <c r="G15" s="14"/>
      <c r="H15" s="24"/>
      <c r="I15" s="20">
        <f t="shared" si="0"/>
        <v>0</v>
      </c>
      <c r="J15" s="21">
        <f t="shared" si="1"/>
        <v>0</v>
      </c>
      <c r="K15" s="22"/>
      <c r="L15" s="23">
        <f t="shared" si="2"/>
        <v>0</v>
      </c>
      <c r="M15" s="15"/>
    </row>
    <row r="16" spans="1:13" ht="54" customHeight="1">
      <c r="B16" s="13" t="s">
        <v>40</v>
      </c>
      <c r="C16" s="13" t="s">
        <v>41</v>
      </c>
      <c r="D16" s="18" t="s">
        <v>42</v>
      </c>
      <c r="E16" s="16" t="s">
        <v>15</v>
      </c>
      <c r="F16" s="17">
        <v>200</v>
      </c>
      <c r="G16" s="14"/>
      <c r="H16" s="24"/>
      <c r="I16" s="20">
        <f t="shared" si="0"/>
        <v>0</v>
      </c>
      <c r="J16" s="21">
        <f t="shared" si="1"/>
        <v>0</v>
      </c>
      <c r="K16" s="22"/>
      <c r="L16" s="23">
        <f t="shared" si="2"/>
        <v>0</v>
      </c>
      <c r="M16" s="15"/>
    </row>
    <row r="17" spans="1:13" ht="42" customHeight="1">
      <c r="B17" s="13" t="s">
        <v>43</v>
      </c>
      <c r="C17" s="13" t="s">
        <v>44</v>
      </c>
      <c r="D17" s="18" t="s">
        <v>45</v>
      </c>
      <c r="E17" s="16" t="s">
        <v>15</v>
      </c>
      <c r="F17" s="17">
        <v>150</v>
      </c>
      <c r="G17" s="13"/>
      <c r="H17" s="24"/>
      <c r="I17" s="20">
        <f t="shared" si="0"/>
        <v>0</v>
      </c>
      <c r="J17" s="21">
        <f t="shared" si="1"/>
        <v>0</v>
      </c>
      <c r="K17" s="22"/>
      <c r="L17" s="23">
        <f t="shared" si="2"/>
        <v>0</v>
      </c>
      <c r="M17" s="15"/>
    </row>
    <row r="18" spans="1:13" ht="51" customHeight="1">
      <c r="B18" s="13" t="s">
        <v>46</v>
      </c>
      <c r="C18" s="13">
        <v>21868</v>
      </c>
      <c r="D18" s="18" t="s">
        <v>47</v>
      </c>
      <c r="E18" s="16" t="s">
        <v>15</v>
      </c>
      <c r="F18" s="17">
        <v>40</v>
      </c>
      <c r="G18" s="13"/>
      <c r="H18" s="24"/>
      <c r="I18" s="20">
        <f t="shared" si="0"/>
        <v>0</v>
      </c>
      <c r="J18" s="21">
        <f t="shared" si="1"/>
        <v>0</v>
      </c>
      <c r="K18" s="22"/>
      <c r="L18" s="23">
        <f t="shared" si="2"/>
        <v>0</v>
      </c>
      <c r="M18" s="15"/>
    </row>
    <row r="19" spans="1:13" ht="51" customHeight="1">
      <c r="A19" s="1"/>
      <c r="B19" s="13" t="s">
        <v>48</v>
      </c>
      <c r="C19" s="13" t="s">
        <v>49</v>
      </c>
      <c r="D19" s="18" t="s">
        <v>50</v>
      </c>
      <c r="E19" s="16" t="s">
        <v>15</v>
      </c>
      <c r="F19" s="17">
        <v>100</v>
      </c>
      <c r="G19" s="13"/>
      <c r="H19" s="24"/>
      <c r="I19" s="20">
        <f t="shared" si="0"/>
        <v>0</v>
      </c>
      <c r="J19" s="21">
        <f t="shared" si="1"/>
        <v>0</v>
      </c>
      <c r="K19" s="22"/>
      <c r="L19" s="23">
        <f t="shared" si="2"/>
        <v>0</v>
      </c>
      <c r="M19" s="15"/>
    </row>
    <row r="20" spans="1:13" ht="37.5" customHeight="1">
      <c r="A20" s="1"/>
      <c r="B20" s="13" t="s">
        <v>51</v>
      </c>
      <c r="C20" s="13" t="s">
        <v>52</v>
      </c>
      <c r="D20" s="18" t="s">
        <v>53</v>
      </c>
      <c r="E20" s="16" t="s">
        <v>15</v>
      </c>
      <c r="F20" s="17">
        <v>100</v>
      </c>
      <c r="G20" s="13"/>
      <c r="H20" s="24"/>
      <c r="I20" s="20">
        <f t="shared" si="0"/>
        <v>0</v>
      </c>
      <c r="J20" s="21">
        <f t="shared" si="1"/>
        <v>0</v>
      </c>
      <c r="K20" s="22"/>
      <c r="L20" s="23">
        <f t="shared" si="2"/>
        <v>0</v>
      </c>
      <c r="M20" s="15"/>
    </row>
    <row r="21" spans="1:13" ht="36.75" customHeight="1">
      <c r="A21" s="1"/>
      <c r="B21" s="13" t="s">
        <v>54</v>
      </c>
      <c r="C21" s="33" t="s">
        <v>55</v>
      </c>
      <c r="D21" s="18" t="s">
        <v>56</v>
      </c>
      <c r="E21" s="16" t="s">
        <v>15</v>
      </c>
      <c r="F21" s="17">
        <v>300</v>
      </c>
      <c r="G21" s="13"/>
      <c r="H21" s="24"/>
      <c r="I21" s="20">
        <f t="shared" si="0"/>
        <v>0</v>
      </c>
      <c r="J21" s="21">
        <f t="shared" si="1"/>
        <v>0</v>
      </c>
      <c r="K21" s="22"/>
      <c r="L21" s="23">
        <f t="shared" si="2"/>
        <v>0</v>
      </c>
      <c r="M21" s="15"/>
    </row>
    <row r="22" spans="1:13" s="8" customFormat="1" ht="42.75" customHeight="1">
      <c r="B22" s="13" t="s">
        <v>57</v>
      </c>
      <c r="C22" s="33"/>
      <c r="D22" s="18" t="s">
        <v>110</v>
      </c>
      <c r="E22" s="16" t="s">
        <v>15</v>
      </c>
      <c r="F22" s="17">
        <v>100</v>
      </c>
      <c r="G22" s="13"/>
      <c r="H22" s="24"/>
      <c r="I22" s="20">
        <f t="shared" si="0"/>
        <v>0</v>
      </c>
      <c r="J22" s="21">
        <f t="shared" si="1"/>
        <v>0</v>
      </c>
      <c r="K22" s="22"/>
      <c r="L22" s="23">
        <f t="shared" si="2"/>
        <v>0</v>
      </c>
      <c r="M22" s="15"/>
    </row>
    <row r="23" spans="1:13" ht="29.25" customHeight="1">
      <c r="A23" s="1"/>
      <c r="B23" s="13" t="s">
        <v>60</v>
      </c>
      <c r="C23" s="13" t="s">
        <v>58</v>
      </c>
      <c r="D23" s="18" t="s">
        <v>59</v>
      </c>
      <c r="E23" s="16" t="s">
        <v>15</v>
      </c>
      <c r="F23" s="17">
        <v>50</v>
      </c>
      <c r="G23" s="13"/>
      <c r="H23" s="24"/>
      <c r="I23" s="20">
        <f t="shared" si="0"/>
        <v>0</v>
      </c>
      <c r="J23" s="21">
        <f t="shared" si="1"/>
        <v>0</v>
      </c>
      <c r="K23" s="22"/>
      <c r="L23" s="23">
        <f t="shared" si="2"/>
        <v>0</v>
      </c>
      <c r="M23" s="15"/>
    </row>
    <row r="24" spans="1:13" ht="35.25" customHeight="1">
      <c r="A24" s="1"/>
      <c r="B24" s="13" t="s">
        <v>62</v>
      </c>
      <c r="C24" s="13" t="s">
        <v>61</v>
      </c>
      <c r="D24" s="18" t="s">
        <v>174</v>
      </c>
      <c r="E24" s="16" t="s">
        <v>100</v>
      </c>
      <c r="F24" s="17">
        <v>20</v>
      </c>
      <c r="G24" s="13"/>
      <c r="H24" s="24"/>
      <c r="I24" s="20">
        <f t="shared" si="0"/>
        <v>0</v>
      </c>
      <c r="J24" s="21">
        <f t="shared" si="1"/>
        <v>0</v>
      </c>
      <c r="K24" s="22"/>
      <c r="L24" s="23">
        <f t="shared" si="2"/>
        <v>0</v>
      </c>
      <c r="M24" s="15"/>
    </row>
    <row r="25" spans="1:13" ht="41.25" customHeight="1">
      <c r="A25" s="1"/>
      <c r="B25" s="13" t="s">
        <v>66</v>
      </c>
      <c r="C25" s="13" t="s">
        <v>63</v>
      </c>
      <c r="D25" s="18" t="s">
        <v>64</v>
      </c>
      <c r="E25" s="16" t="s">
        <v>65</v>
      </c>
      <c r="F25" s="17">
        <v>30</v>
      </c>
      <c r="G25" s="13"/>
      <c r="H25" s="24"/>
      <c r="I25" s="20">
        <f t="shared" si="0"/>
        <v>0</v>
      </c>
      <c r="J25" s="21">
        <f t="shared" si="1"/>
        <v>0</v>
      </c>
      <c r="K25" s="22"/>
      <c r="L25" s="23">
        <f t="shared" si="2"/>
        <v>0</v>
      </c>
      <c r="M25" s="15"/>
    </row>
    <row r="26" spans="1:13" ht="34.5" customHeight="1">
      <c r="A26" s="1"/>
      <c r="B26" s="13" t="s">
        <v>69</v>
      </c>
      <c r="C26" s="13" t="s">
        <v>67</v>
      </c>
      <c r="D26" s="18" t="s">
        <v>68</v>
      </c>
      <c r="E26" s="16" t="s">
        <v>15</v>
      </c>
      <c r="F26" s="17">
        <v>30</v>
      </c>
      <c r="G26" s="13"/>
      <c r="H26" s="24"/>
      <c r="I26" s="20">
        <f t="shared" si="0"/>
        <v>0</v>
      </c>
      <c r="J26" s="21">
        <f t="shared" si="1"/>
        <v>0</v>
      </c>
      <c r="K26" s="22"/>
      <c r="L26" s="23">
        <f t="shared" si="2"/>
        <v>0</v>
      </c>
      <c r="M26" s="15"/>
    </row>
    <row r="27" spans="1:13" ht="35.25" customHeight="1">
      <c r="A27" s="1"/>
      <c r="B27" s="13" t="s">
        <v>72</v>
      </c>
      <c r="C27" s="33" t="s">
        <v>70</v>
      </c>
      <c r="D27" s="18" t="s">
        <v>71</v>
      </c>
      <c r="E27" s="16" t="s">
        <v>15</v>
      </c>
      <c r="F27" s="17">
        <v>40</v>
      </c>
      <c r="G27" s="13"/>
      <c r="H27" s="24"/>
      <c r="I27" s="20">
        <f t="shared" si="0"/>
        <v>0</v>
      </c>
      <c r="J27" s="21">
        <f t="shared" si="1"/>
        <v>0</v>
      </c>
      <c r="K27" s="22"/>
      <c r="L27" s="23">
        <f t="shared" si="2"/>
        <v>0</v>
      </c>
      <c r="M27" s="15"/>
    </row>
    <row r="28" spans="1:13" ht="50.25" customHeight="1">
      <c r="A28" s="1"/>
      <c r="B28" s="13" t="s">
        <v>75</v>
      </c>
      <c r="C28" s="13" t="s">
        <v>73</v>
      </c>
      <c r="D28" s="18" t="s">
        <v>74</v>
      </c>
      <c r="E28" s="16" t="s">
        <v>15</v>
      </c>
      <c r="F28" s="17">
        <v>60</v>
      </c>
      <c r="G28" s="13"/>
      <c r="H28" s="24"/>
      <c r="I28" s="20">
        <f t="shared" si="0"/>
        <v>0</v>
      </c>
      <c r="J28" s="21">
        <f t="shared" si="1"/>
        <v>0</v>
      </c>
      <c r="K28" s="22"/>
      <c r="L28" s="23">
        <f t="shared" si="2"/>
        <v>0</v>
      </c>
      <c r="M28" s="15"/>
    </row>
    <row r="29" spans="1:13" ht="36" customHeight="1">
      <c r="A29" s="1"/>
      <c r="B29" s="13" t="s">
        <v>78</v>
      </c>
      <c r="C29" s="13" t="s">
        <v>76</v>
      </c>
      <c r="D29" s="18" t="s">
        <v>77</v>
      </c>
      <c r="E29" s="16" t="s">
        <v>15</v>
      </c>
      <c r="F29" s="17">
        <v>40</v>
      </c>
      <c r="G29" s="13"/>
      <c r="H29" s="24"/>
      <c r="I29" s="20">
        <f t="shared" si="0"/>
        <v>0</v>
      </c>
      <c r="J29" s="21">
        <f t="shared" si="1"/>
        <v>0</v>
      </c>
      <c r="K29" s="22"/>
      <c r="L29" s="23">
        <f t="shared" si="2"/>
        <v>0</v>
      </c>
      <c r="M29" s="15"/>
    </row>
    <row r="30" spans="1:13" ht="38.25" customHeight="1">
      <c r="A30" s="1"/>
      <c r="B30" s="13" t="s">
        <v>81</v>
      </c>
      <c r="C30" s="13" t="s">
        <v>79</v>
      </c>
      <c r="D30" s="18" t="s">
        <v>80</v>
      </c>
      <c r="E30" s="16" t="s">
        <v>15</v>
      </c>
      <c r="F30" s="17">
        <v>40</v>
      </c>
      <c r="G30" s="13"/>
      <c r="H30" s="24"/>
      <c r="I30" s="20">
        <f t="shared" si="0"/>
        <v>0</v>
      </c>
      <c r="J30" s="21">
        <f t="shared" si="1"/>
        <v>0</v>
      </c>
      <c r="K30" s="22"/>
      <c r="L30" s="23">
        <f t="shared" si="2"/>
        <v>0</v>
      </c>
      <c r="M30" s="15"/>
    </row>
    <row r="31" spans="1:13" ht="39" customHeight="1">
      <c r="A31" s="1"/>
      <c r="B31" s="13" t="s">
        <v>109</v>
      </c>
      <c r="C31" s="13" t="s">
        <v>82</v>
      </c>
      <c r="D31" s="18" t="s">
        <v>83</v>
      </c>
      <c r="E31" s="16" t="s">
        <v>15</v>
      </c>
      <c r="F31" s="17">
        <v>20</v>
      </c>
      <c r="G31" s="13"/>
      <c r="H31" s="24"/>
      <c r="I31" s="20">
        <f t="shared" si="0"/>
        <v>0</v>
      </c>
      <c r="J31" s="21">
        <f t="shared" si="1"/>
        <v>0</v>
      </c>
      <c r="K31" s="22"/>
      <c r="L31" s="23">
        <f t="shared" si="2"/>
        <v>0</v>
      </c>
      <c r="M31" s="15"/>
    </row>
    <row r="32" spans="1:13" ht="42.75" customHeight="1">
      <c r="A32" s="1"/>
      <c r="B32" s="13" t="s">
        <v>85</v>
      </c>
      <c r="C32" s="13">
        <v>12636</v>
      </c>
      <c r="D32" s="18" t="s">
        <v>84</v>
      </c>
      <c r="E32" s="16" t="s">
        <v>15</v>
      </c>
      <c r="F32" s="17">
        <v>500</v>
      </c>
      <c r="G32" s="13"/>
      <c r="H32" s="24"/>
      <c r="I32" s="20">
        <f t="shared" si="0"/>
        <v>0</v>
      </c>
      <c r="J32" s="21">
        <f t="shared" si="1"/>
        <v>0</v>
      </c>
      <c r="K32" s="22"/>
      <c r="L32" s="23">
        <f t="shared" si="2"/>
        <v>0</v>
      </c>
      <c r="M32" s="15"/>
    </row>
    <row r="33" spans="1:13" ht="42" customHeight="1">
      <c r="A33" s="1"/>
      <c r="B33" s="13" t="s">
        <v>88</v>
      </c>
      <c r="C33" s="13" t="s">
        <v>86</v>
      </c>
      <c r="D33" s="18" t="s">
        <v>87</v>
      </c>
      <c r="E33" s="16" t="s">
        <v>15</v>
      </c>
      <c r="F33" s="17">
        <v>20</v>
      </c>
      <c r="G33" s="14"/>
      <c r="H33" s="24"/>
      <c r="I33" s="20">
        <f t="shared" si="0"/>
        <v>0</v>
      </c>
      <c r="J33" s="21">
        <f t="shared" si="1"/>
        <v>0</v>
      </c>
      <c r="K33" s="22"/>
      <c r="L33" s="23">
        <f t="shared" si="2"/>
        <v>0</v>
      </c>
      <c r="M33" s="15"/>
    </row>
    <row r="34" spans="1:13" ht="51" customHeight="1">
      <c r="A34" s="1"/>
      <c r="B34" s="13" t="s">
        <v>91</v>
      </c>
      <c r="C34" s="13" t="s">
        <v>89</v>
      </c>
      <c r="D34" s="18" t="s">
        <v>90</v>
      </c>
      <c r="E34" s="16" t="s">
        <v>15</v>
      </c>
      <c r="F34" s="17">
        <v>30</v>
      </c>
      <c r="G34" s="14"/>
      <c r="H34" s="24"/>
      <c r="I34" s="20">
        <f t="shared" si="0"/>
        <v>0</v>
      </c>
      <c r="J34" s="21">
        <f t="shared" si="1"/>
        <v>0</v>
      </c>
      <c r="K34" s="22"/>
      <c r="L34" s="23">
        <f t="shared" si="2"/>
        <v>0</v>
      </c>
      <c r="M34" s="15"/>
    </row>
    <row r="35" spans="1:13" ht="33" customHeight="1">
      <c r="A35" s="1"/>
      <c r="B35" s="13" t="s">
        <v>94</v>
      </c>
      <c r="C35" s="13" t="s">
        <v>92</v>
      </c>
      <c r="D35" s="18" t="s">
        <v>93</v>
      </c>
      <c r="E35" s="16" t="s">
        <v>15</v>
      </c>
      <c r="F35" s="17">
        <v>60</v>
      </c>
      <c r="G35" s="14"/>
      <c r="H35" s="24"/>
      <c r="I35" s="20">
        <f t="shared" si="0"/>
        <v>0</v>
      </c>
      <c r="J35" s="21">
        <f t="shared" si="1"/>
        <v>0</v>
      </c>
      <c r="K35" s="22"/>
      <c r="L35" s="23">
        <f t="shared" si="2"/>
        <v>0</v>
      </c>
      <c r="M35" s="15"/>
    </row>
    <row r="36" spans="1:13" ht="35.25" customHeight="1">
      <c r="A36" s="1"/>
      <c r="B36" s="13" t="s">
        <v>96</v>
      </c>
      <c r="C36" s="13">
        <v>21504</v>
      </c>
      <c r="D36" s="18" t="s">
        <v>95</v>
      </c>
      <c r="E36" s="16" t="s">
        <v>15</v>
      </c>
      <c r="F36" s="17">
        <v>70</v>
      </c>
      <c r="G36" s="13"/>
      <c r="H36" s="24"/>
      <c r="I36" s="20">
        <f t="shared" si="0"/>
        <v>0</v>
      </c>
      <c r="J36" s="21">
        <f t="shared" si="1"/>
        <v>0</v>
      </c>
      <c r="K36" s="22"/>
      <c r="L36" s="23">
        <f t="shared" si="2"/>
        <v>0</v>
      </c>
      <c r="M36" s="15"/>
    </row>
    <row r="37" spans="1:13" ht="45.75" customHeight="1">
      <c r="A37" s="1"/>
      <c r="B37" s="13" t="s">
        <v>97</v>
      </c>
      <c r="C37" s="13"/>
      <c r="D37" s="18" t="s">
        <v>189</v>
      </c>
      <c r="E37" s="16" t="s">
        <v>15</v>
      </c>
      <c r="F37" s="17">
        <v>20</v>
      </c>
      <c r="G37" s="13"/>
      <c r="H37" s="24"/>
      <c r="I37" s="20">
        <f t="shared" si="0"/>
        <v>0</v>
      </c>
      <c r="J37" s="21">
        <f t="shared" si="1"/>
        <v>0</v>
      </c>
      <c r="K37" s="22"/>
      <c r="L37" s="23">
        <f t="shared" si="2"/>
        <v>0</v>
      </c>
      <c r="M37" s="35"/>
    </row>
    <row r="38" spans="1:13" ht="33" customHeight="1">
      <c r="A38" s="1"/>
      <c r="B38" s="13" t="s">
        <v>99</v>
      </c>
      <c r="C38" s="13"/>
      <c r="D38" s="18" t="s">
        <v>98</v>
      </c>
      <c r="E38" s="16" t="s">
        <v>15</v>
      </c>
      <c r="F38" s="17">
        <v>50</v>
      </c>
      <c r="G38" s="13"/>
      <c r="H38" s="24"/>
      <c r="I38" s="20">
        <f t="shared" si="0"/>
        <v>0</v>
      </c>
      <c r="J38" s="21">
        <f t="shared" si="1"/>
        <v>0</v>
      </c>
      <c r="K38" s="22"/>
      <c r="L38" s="23">
        <f t="shared" si="2"/>
        <v>0</v>
      </c>
      <c r="M38" s="15"/>
    </row>
    <row r="39" spans="1:13" ht="39.75" customHeight="1">
      <c r="A39" s="1"/>
      <c r="B39" s="13" t="s">
        <v>101</v>
      </c>
      <c r="C39" s="13"/>
      <c r="D39" s="18" t="s">
        <v>179</v>
      </c>
      <c r="E39" s="16" t="s">
        <v>15</v>
      </c>
      <c r="F39" s="17">
        <v>150</v>
      </c>
      <c r="G39" s="13"/>
      <c r="H39" s="24"/>
      <c r="I39" s="20">
        <f t="shared" si="0"/>
        <v>0</v>
      </c>
      <c r="J39" s="21">
        <f t="shared" si="1"/>
        <v>0</v>
      </c>
      <c r="K39" s="22"/>
      <c r="L39" s="23">
        <f t="shared" si="2"/>
        <v>0</v>
      </c>
      <c r="M39" s="34"/>
    </row>
    <row r="40" spans="1:13" s="8" customFormat="1" ht="39.75" customHeight="1">
      <c r="B40" s="13" t="s">
        <v>105</v>
      </c>
      <c r="C40" s="13"/>
      <c r="D40" s="18" t="s">
        <v>107</v>
      </c>
      <c r="E40" s="16" t="s">
        <v>15</v>
      </c>
      <c r="F40" s="17">
        <v>100</v>
      </c>
      <c r="G40" s="13"/>
      <c r="H40" s="24"/>
      <c r="I40" s="20">
        <f t="shared" si="0"/>
        <v>0</v>
      </c>
      <c r="J40" s="21">
        <f t="shared" si="1"/>
        <v>0</v>
      </c>
      <c r="K40" s="22"/>
      <c r="L40" s="23">
        <f t="shared" si="2"/>
        <v>0</v>
      </c>
      <c r="M40" s="34"/>
    </row>
    <row r="41" spans="1:13" s="8" customFormat="1" ht="39.75" customHeight="1">
      <c r="B41" s="13" t="s">
        <v>106</v>
      </c>
      <c r="C41" s="13"/>
      <c r="D41" s="18" t="s">
        <v>108</v>
      </c>
      <c r="E41" s="16" t="s">
        <v>15</v>
      </c>
      <c r="F41" s="17">
        <v>50</v>
      </c>
      <c r="G41" s="13"/>
      <c r="H41" s="24"/>
      <c r="I41" s="20">
        <f t="shared" si="0"/>
        <v>0</v>
      </c>
      <c r="J41" s="21">
        <f t="shared" si="1"/>
        <v>0</v>
      </c>
      <c r="K41" s="22"/>
      <c r="L41" s="23">
        <f t="shared" si="2"/>
        <v>0</v>
      </c>
      <c r="M41" s="34"/>
    </row>
    <row r="42" spans="1:13" s="8" customFormat="1" ht="39.75" customHeight="1">
      <c r="B42" s="13">
        <v>39</v>
      </c>
      <c r="C42" s="13"/>
      <c r="D42" s="18" t="s">
        <v>117</v>
      </c>
      <c r="E42" s="16" t="s">
        <v>15</v>
      </c>
      <c r="F42" s="17">
        <v>50</v>
      </c>
      <c r="G42" s="13"/>
      <c r="H42" s="24"/>
      <c r="I42" s="20">
        <f t="shared" si="0"/>
        <v>0</v>
      </c>
      <c r="J42" s="21">
        <f t="shared" si="1"/>
        <v>0</v>
      </c>
      <c r="K42" s="22"/>
      <c r="L42" s="23">
        <f t="shared" si="2"/>
        <v>0</v>
      </c>
      <c r="M42" s="34"/>
    </row>
    <row r="43" spans="1:13" s="8" customFormat="1" ht="39.75" customHeight="1">
      <c r="B43" s="13">
        <v>40</v>
      </c>
      <c r="C43" s="13"/>
      <c r="D43" s="30" t="s">
        <v>112</v>
      </c>
      <c r="E43" s="16" t="s">
        <v>15</v>
      </c>
      <c r="F43" s="17">
        <v>50</v>
      </c>
      <c r="G43" s="13"/>
      <c r="H43" s="24"/>
      <c r="I43" s="20">
        <f t="shared" si="0"/>
        <v>0</v>
      </c>
      <c r="J43" s="21">
        <f t="shared" si="1"/>
        <v>0</v>
      </c>
      <c r="K43" s="22"/>
      <c r="L43" s="23">
        <f t="shared" si="2"/>
        <v>0</v>
      </c>
      <c r="M43" s="15"/>
    </row>
    <row r="44" spans="1:13" s="8" customFormat="1" ht="39.75" customHeight="1">
      <c r="B44" s="13" t="s">
        <v>115</v>
      </c>
      <c r="C44" s="13"/>
      <c r="D44" s="31" t="s">
        <v>113</v>
      </c>
      <c r="E44" s="16" t="s">
        <v>15</v>
      </c>
      <c r="F44" s="17">
        <v>10</v>
      </c>
      <c r="G44" s="13"/>
      <c r="H44" s="24"/>
      <c r="I44" s="20">
        <f t="shared" si="0"/>
        <v>0</v>
      </c>
      <c r="J44" s="21">
        <f t="shared" si="1"/>
        <v>0</v>
      </c>
      <c r="K44" s="22"/>
      <c r="L44" s="23">
        <f t="shared" si="2"/>
        <v>0</v>
      </c>
      <c r="M44" s="15"/>
    </row>
    <row r="45" spans="1:13" s="8" customFormat="1" ht="39.75" customHeight="1">
      <c r="B45" s="13" t="s">
        <v>116</v>
      </c>
      <c r="C45" s="13"/>
      <c r="D45" s="31" t="s">
        <v>114</v>
      </c>
      <c r="E45" s="16" t="s">
        <v>15</v>
      </c>
      <c r="F45" s="17">
        <v>60</v>
      </c>
      <c r="G45" s="13"/>
      <c r="H45" s="24"/>
      <c r="I45" s="20">
        <f t="shared" si="0"/>
        <v>0</v>
      </c>
      <c r="J45" s="21">
        <f t="shared" si="1"/>
        <v>0</v>
      </c>
      <c r="K45" s="22"/>
      <c r="L45" s="23">
        <f t="shared" si="2"/>
        <v>0</v>
      </c>
      <c r="M45" s="31"/>
    </row>
    <row r="46" spans="1:13" s="8" customFormat="1" ht="39.75" customHeight="1">
      <c r="B46" s="13">
        <v>43</v>
      </c>
      <c r="C46" s="13"/>
      <c r="D46" s="31" t="s">
        <v>175</v>
      </c>
      <c r="E46" s="16" t="s">
        <v>15</v>
      </c>
      <c r="F46" s="17">
        <v>20</v>
      </c>
      <c r="G46" s="13"/>
      <c r="H46" s="24"/>
      <c r="I46" s="20">
        <f t="shared" si="0"/>
        <v>0</v>
      </c>
      <c r="J46" s="21">
        <f t="shared" si="1"/>
        <v>0</v>
      </c>
      <c r="K46" s="22"/>
      <c r="L46" s="23">
        <f>(F46*J46)</f>
        <v>0</v>
      </c>
      <c r="M46" s="31"/>
    </row>
    <row r="47" spans="1:13" s="8" customFormat="1" ht="39.75" customHeight="1">
      <c r="B47" s="13">
        <v>44</v>
      </c>
      <c r="C47" s="13"/>
      <c r="D47" s="31" t="s">
        <v>176</v>
      </c>
      <c r="E47" s="16" t="s">
        <v>15</v>
      </c>
      <c r="F47" s="17">
        <v>20</v>
      </c>
      <c r="G47" s="13"/>
      <c r="H47" s="24"/>
      <c r="I47" s="20">
        <f t="shared" si="0"/>
        <v>0</v>
      </c>
      <c r="J47" s="21">
        <f t="shared" si="1"/>
        <v>0</v>
      </c>
      <c r="K47" s="22"/>
      <c r="L47" s="23">
        <f t="shared" ref="L47:L49" si="3">(F47*J47)</f>
        <v>0</v>
      </c>
      <c r="M47" s="31"/>
    </row>
    <row r="48" spans="1:13" s="8" customFormat="1" ht="39.75" customHeight="1">
      <c r="B48" s="13">
        <v>45</v>
      </c>
      <c r="C48" s="13"/>
      <c r="D48" s="31" t="s">
        <v>177</v>
      </c>
      <c r="E48" s="16" t="s">
        <v>178</v>
      </c>
      <c r="F48" s="17">
        <v>20</v>
      </c>
      <c r="G48" s="13"/>
      <c r="H48" s="24"/>
      <c r="I48" s="20">
        <f t="shared" si="0"/>
        <v>0</v>
      </c>
      <c r="J48" s="21">
        <f t="shared" si="1"/>
        <v>0</v>
      </c>
      <c r="K48" s="22"/>
      <c r="L48" s="23">
        <f t="shared" si="3"/>
        <v>0</v>
      </c>
      <c r="M48" s="31"/>
    </row>
    <row r="49" spans="1:13" ht="40.5" customHeight="1" thickBot="1">
      <c r="A49" s="1"/>
      <c r="B49" s="13">
        <v>46</v>
      </c>
      <c r="C49" s="13"/>
      <c r="D49" s="29" t="s">
        <v>111</v>
      </c>
      <c r="E49" s="16" t="s">
        <v>15</v>
      </c>
      <c r="F49" s="17">
        <v>20</v>
      </c>
      <c r="G49" s="13"/>
      <c r="H49" s="24"/>
      <c r="I49" s="20">
        <f t="shared" si="0"/>
        <v>0</v>
      </c>
      <c r="J49" s="21">
        <f t="shared" si="1"/>
        <v>0</v>
      </c>
      <c r="K49" s="22"/>
      <c r="L49" s="23">
        <f t="shared" si="3"/>
        <v>0</v>
      </c>
      <c r="M49" s="15"/>
    </row>
    <row r="50" spans="1:13" ht="15.75" thickBot="1">
      <c r="A50" s="1"/>
      <c r="B50" s="8"/>
      <c r="C50" s="8"/>
      <c r="D50" s="28"/>
      <c r="E50" s="8"/>
      <c r="F50" s="8"/>
      <c r="G50" s="8"/>
      <c r="H50" s="9" t="s">
        <v>102</v>
      </c>
      <c r="I50" s="10">
        <f>SUM(I4:I49)</f>
        <v>0</v>
      </c>
      <c r="J50" s="11"/>
      <c r="K50" s="11"/>
      <c r="L50" s="12">
        <f>SUM(L4:L49)</f>
        <v>0</v>
      </c>
      <c r="M50" s="8"/>
    </row>
    <row r="51" spans="1:13">
      <c r="A51" s="1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4" spans="1:13">
      <c r="A54" s="8"/>
      <c r="B54" s="41" t="s">
        <v>118</v>
      </c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</row>
    <row r="55" spans="1:13" ht="38.25">
      <c r="A55" s="8"/>
      <c r="B55" s="5" t="s">
        <v>0</v>
      </c>
      <c r="C55" s="2" t="s">
        <v>1</v>
      </c>
      <c r="D55" s="25" t="s">
        <v>2</v>
      </c>
      <c r="E55" s="5" t="s">
        <v>3</v>
      </c>
      <c r="F55" s="6" t="s">
        <v>4</v>
      </c>
      <c r="G55" s="6" t="s">
        <v>5</v>
      </c>
      <c r="H55" s="3" t="s">
        <v>6</v>
      </c>
      <c r="I55" s="3" t="s">
        <v>7</v>
      </c>
      <c r="J55" s="4" t="s">
        <v>8</v>
      </c>
      <c r="K55" s="4" t="s">
        <v>9</v>
      </c>
      <c r="L55" s="4" t="s">
        <v>10</v>
      </c>
      <c r="M55" s="15" t="s">
        <v>11</v>
      </c>
    </row>
    <row r="56" spans="1:13" ht="15" thickBot="1">
      <c r="A56" s="8"/>
      <c r="B56" s="13" t="s">
        <v>12</v>
      </c>
      <c r="C56" s="13" t="s">
        <v>119</v>
      </c>
      <c r="D56" s="26" t="s">
        <v>120</v>
      </c>
      <c r="E56" s="13" t="s">
        <v>15</v>
      </c>
      <c r="F56" s="13">
        <v>20</v>
      </c>
      <c r="G56" s="13"/>
      <c r="H56" s="24"/>
      <c r="I56" s="20">
        <f t="shared" ref="I56" si="4">F56*H56</f>
        <v>0</v>
      </c>
      <c r="J56" s="21">
        <f t="shared" ref="J56" si="5">H56*K56+H56</f>
        <v>0</v>
      </c>
      <c r="K56" s="22"/>
      <c r="L56" s="23">
        <f t="shared" ref="L56" si="6">SUM(I56+I56*K56)</f>
        <v>0</v>
      </c>
      <c r="M56" s="15"/>
    </row>
    <row r="57" spans="1:13" ht="15.75" thickBot="1">
      <c r="A57" s="8"/>
      <c r="B57" s="8"/>
      <c r="C57" s="8"/>
      <c r="D57" s="8"/>
      <c r="E57" s="8"/>
      <c r="F57" s="8"/>
      <c r="G57" s="8"/>
      <c r="H57" s="9" t="s">
        <v>102</v>
      </c>
      <c r="I57" s="10">
        <f t="shared" ref="I57" si="7">SUM(I56)</f>
        <v>0</v>
      </c>
      <c r="J57" s="11"/>
      <c r="K57" s="11"/>
      <c r="L57" s="12">
        <f>SUM(L56)</f>
        <v>0</v>
      </c>
      <c r="M57" s="27"/>
    </row>
    <row r="60" spans="1:13">
      <c r="B60" s="41" t="s">
        <v>154</v>
      </c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</row>
    <row r="61" spans="1:13" ht="38.25">
      <c r="B61" s="5" t="s">
        <v>0</v>
      </c>
      <c r="C61" s="2" t="s">
        <v>1</v>
      </c>
      <c r="D61" s="25" t="s">
        <v>2</v>
      </c>
      <c r="E61" s="5" t="s">
        <v>3</v>
      </c>
      <c r="F61" s="6" t="s">
        <v>4</v>
      </c>
      <c r="G61" s="6" t="s">
        <v>5</v>
      </c>
      <c r="H61" s="3" t="s">
        <v>6</v>
      </c>
      <c r="I61" s="3" t="s">
        <v>7</v>
      </c>
      <c r="J61" s="4" t="s">
        <v>8</v>
      </c>
      <c r="K61" s="4" t="s">
        <v>9</v>
      </c>
      <c r="L61" s="4" t="s">
        <v>10</v>
      </c>
      <c r="M61" s="15" t="s">
        <v>11</v>
      </c>
    </row>
    <row r="62" spans="1:13" ht="40.5" customHeight="1" thickBot="1">
      <c r="B62" s="13" t="s">
        <v>12</v>
      </c>
      <c r="C62" s="13" t="s">
        <v>121</v>
      </c>
      <c r="D62" s="26" t="s">
        <v>122</v>
      </c>
      <c r="E62" s="13" t="s">
        <v>15</v>
      </c>
      <c r="F62" s="13">
        <v>90</v>
      </c>
      <c r="G62" s="13"/>
      <c r="H62" s="24"/>
      <c r="I62" s="20">
        <f t="shared" ref="I62" si="8">F62*H62</f>
        <v>0</v>
      </c>
      <c r="J62" s="21">
        <f t="shared" ref="J62" si="9">H62*K62+H62</f>
        <v>0</v>
      </c>
      <c r="K62" s="22"/>
      <c r="L62" s="23">
        <f t="shared" ref="L62" si="10">SUM(I62+I62*K62)</f>
        <v>0</v>
      </c>
      <c r="M62" s="15"/>
    </row>
    <row r="63" spans="1:13" ht="15.75" thickBot="1">
      <c r="B63" s="8"/>
      <c r="C63" s="8"/>
      <c r="D63" s="8"/>
      <c r="E63" s="8"/>
      <c r="F63" s="8"/>
      <c r="G63" s="8"/>
      <c r="H63" s="9" t="s">
        <v>102</v>
      </c>
      <c r="I63" s="10">
        <f t="shared" ref="I63" si="11">SUM(I62)</f>
        <v>0</v>
      </c>
      <c r="J63" s="11"/>
      <c r="K63" s="11"/>
      <c r="L63" s="12">
        <f>SUM(L62)</f>
        <v>0</v>
      </c>
      <c r="M63" s="27"/>
    </row>
    <row r="66" spans="2:14">
      <c r="B66" s="41" t="s">
        <v>188</v>
      </c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</row>
    <row r="67" spans="2:14" ht="38.25">
      <c r="B67" s="5" t="s">
        <v>0</v>
      </c>
      <c r="C67" s="2" t="s">
        <v>1</v>
      </c>
      <c r="D67" s="25" t="s">
        <v>2</v>
      </c>
      <c r="E67" s="5" t="s">
        <v>3</v>
      </c>
      <c r="F67" s="6" t="s">
        <v>4</v>
      </c>
      <c r="G67" s="6" t="s">
        <v>5</v>
      </c>
      <c r="H67" s="3" t="s">
        <v>6</v>
      </c>
      <c r="I67" s="3" t="s">
        <v>7</v>
      </c>
      <c r="J67" s="4" t="s">
        <v>8</v>
      </c>
      <c r="K67" s="4" t="s">
        <v>9</v>
      </c>
      <c r="L67" s="4" t="s">
        <v>10</v>
      </c>
      <c r="M67" s="15" t="s">
        <v>11</v>
      </c>
    </row>
    <row r="68" spans="2:14" s="8" customFormat="1" ht="27.75" customHeight="1">
      <c r="B68" s="5" t="s">
        <v>12</v>
      </c>
      <c r="C68" s="2">
        <v>5247829001</v>
      </c>
      <c r="D68" s="25" t="s">
        <v>104</v>
      </c>
      <c r="E68" s="5" t="s">
        <v>100</v>
      </c>
      <c r="F68" s="6">
        <v>20</v>
      </c>
      <c r="G68" s="6"/>
      <c r="H68" s="3"/>
      <c r="I68" s="3">
        <f>(F68*H68)</f>
        <v>0</v>
      </c>
      <c r="J68" s="4">
        <f>(H68*K68+H68)</f>
        <v>0</v>
      </c>
      <c r="K68" s="32"/>
      <c r="L68" s="4">
        <f>SUM(I68+I68*K68)</f>
        <v>0</v>
      </c>
      <c r="M68" s="15"/>
      <c r="N68" s="36"/>
    </row>
    <row r="69" spans="2:14" ht="28.5" customHeight="1" thickBot="1">
      <c r="B69" s="13" t="s">
        <v>16</v>
      </c>
      <c r="C69" s="13">
        <v>5250889001</v>
      </c>
      <c r="D69" s="26" t="s">
        <v>123</v>
      </c>
      <c r="E69" s="13" t="s">
        <v>100</v>
      </c>
      <c r="F69" s="13">
        <v>4</v>
      </c>
      <c r="G69" s="13"/>
      <c r="H69" s="24"/>
      <c r="I69" s="20">
        <f t="shared" ref="I69" si="12">F69*H69</f>
        <v>0</v>
      </c>
      <c r="J69" s="21">
        <f t="shared" ref="J69" si="13">H69*K69+H69</f>
        <v>0</v>
      </c>
      <c r="K69" s="22"/>
      <c r="L69" s="23">
        <f t="shared" ref="L69" si="14">SUM(I69+I69*K69)</f>
        <v>0</v>
      </c>
      <c r="M69" s="15"/>
    </row>
    <row r="70" spans="2:14" ht="15.75" thickBot="1">
      <c r="B70" s="8"/>
      <c r="C70" s="8"/>
      <c r="D70" s="8"/>
      <c r="E70" s="8"/>
      <c r="F70" s="8"/>
      <c r="G70" s="8"/>
      <c r="H70" s="9" t="s">
        <v>102</v>
      </c>
      <c r="I70" s="10">
        <f>SUM(I69,I68)</f>
        <v>0</v>
      </c>
      <c r="J70" s="11"/>
      <c r="K70" s="11"/>
      <c r="L70" s="12">
        <f>SUM(L68,L69)</f>
        <v>0</v>
      </c>
      <c r="M70" s="27"/>
    </row>
    <row r="73" spans="2:14">
      <c r="B73" s="41" t="s">
        <v>124</v>
      </c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</row>
    <row r="74" spans="2:14" ht="38.25">
      <c r="B74" s="5" t="s">
        <v>0</v>
      </c>
      <c r="C74" s="2" t="s">
        <v>1</v>
      </c>
      <c r="D74" s="25" t="s">
        <v>2</v>
      </c>
      <c r="E74" s="5" t="s">
        <v>3</v>
      </c>
      <c r="F74" s="6" t="s">
        <v>4</v>
      </c>
      <c r="G74" s="6" t="s">
        <v>5</v>
      </c>
      <c r="H74" s="3" t="s">
        <v>6</v>
      </c>
      <c r="I74" s="3" t="s">
        <v>7</v>
      </c>
      <c r="J74" s="4" t="s">
        <v>8</v>
      </c>
      <c r="K74" s="4" t="s">
        <v>9</v>
      </c>
      <c r="L74" s="4" t="s">
        <v>10</v>
      </c>
      <c r="M74" s="15" t="s">
        <v>11</v>
      </c>
    </row>
    <row r="75" spans="2:14" s="8" customFormat="1" ht="44.25" customHeight="1">
      <c r="B75" s="5" t="s">
        <v>12</v>
      </c>
      <c r="C75" s="2"/>
      <c r="D75" s="25" t="s">
        <v>125</v>
      </c>
      <c r="E75" s="5" t="s">
        <v>15</v>
      </c>
      <c r="F75" s="6">
        <v>40</v>
      </c>
      <c r="G75" s="6"/>
      <c r="H75" s="3"/>
      <c r="I75" s="3">
        <f>(F75*H75)</f>
        <v>0</v>
      </c>
      <c r="J75" s="4">
        <f>(H75*K75+H75)</f>
        <v>0</v>
      </c>
      <c r="K75" s="22"/>
      <c r="L75" s="4">
        <f>SUM(I75+I75*K75)</f>
        <v>0</v>
      </c>
      <c r="M75" s="15"/>
    </row>
    <row r="76" spans="2:14" ht="32.25" customHeight="1">
      <c r="B76" s="5" t="s">
        <v>16</v>
      </c>
      <c r="C76" s="2"/>
      <c r="D76" s="25" t="s">
        <v>126</v>
      </c>
      <c r="E76" s="5" t="s">
        <v>15</v>
      </c>
      <c r="F76" s="6">
        <v>20</v>
      </c>
      <c r="G76" s="6"/>
      <c r="H76" s="3"/>
      <c r="I76" s="3">
        <f>(F76*H76)</f>
        <v>0</v>
      </c>
      <c r="J76" s="4">
        <f>(H76*K76+H76)</f>
        <v>0</v>
      </c>
      <c r="K76" s="22"/>
      <c r="L76" s="4">
        <f>SUM(I76+I76*K76)</f>
        <v>0</v>
      </c>
      <c r="M76" s="15"/>
    </row>
    <row r="77" spans="2:14" ht="26.25" customHeight="1" thickBot="1">
      <c r="B77" s="13" t="s">
        <v>19</v>
      </c>
      <c r="C77" s="13"/>
      <c r="D77" s="26" t="s">
        <v>127</v>
      </c>
      <c r="E77" s="13" t="s">
        <v>15</v>
      </c>
      <c r="F77" s="13">
        <v>20</v>
      </c>
      <c r="G77" s="13"/>
      <c r="H77" s="24"/>
      <c r="I77" s="20">
        <f t="shared" ref="I77" si="15">F77*H77</f>
        <v>0</v>
      </c>
      <c r="J77" s="21">
        <f t="shared" ref="J77" si="16">H77*K77+H77</f>
        <v>0</v>
      </c>
      <c r="K77" s="22"/>
      <c r="L77" s="23">
        <f t="shared" ref="L77" si="17">SUM(I77+I77*K77)</f>
        <v>0</v>
      </c>
      <c r="M77" s="15"/>
    </row>
    <row r="78" spans="2:14" ht="15.75" thickBot="1">
      <c r="B78" s="8"/>
      <c r="C78" s="8"/>
      <c r="D78" s="8"/>
      <c r="E78" s="8"/>
      <c r="F78" s="8"/>
      <c r="G78" s="8"/>
      <c r="H78" s="9" t="s">
        <v>102</v>
      </c>
      <c r="I78" s="10">
        <f>SUM(I75,I77,I76)</f>
        <v>0</v>
      </c>
      <c r="J78" s="11"/>
      <c r="K78" s="11"/>
      <c r="L78" s="12">
        <f>SUM(L75,L76,L77)</f>
        <v>0</v>
      </c>
      <c r="M78" s="27"/>
    </row>
    <row r="81" spans="2:13">
      <c r="B81" s="41" t="s">
        <v>128</v>
      </c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</row>
    <row r="82" spans="2:13" ht="38.25">
      <c r="B82" s="5" t="s">
        <v>0</v>
      </c>
      <c r="C82" s="2" t="s">
        <v>1</v>
      </c>
      <c r="D82" s="7" t="s">
        <v>2</v>
      </c>
      <c r="E82" s="5" t="s">
        <v>3</v>
      </c>
      <c r="F82" s="6" t="s">
        <v>4</v>
      </c>
      <c r="G82" s="6" t="s">
        <v>5</v>
      </c>
      <c r="H82" s="3" t="s">
        <v>6</v>
      </c>
      <c r="I82" s="3" t="s">
        <v>7</v>
      </c>
      <c r="J82" s="4" t="s">
        <v>8</v>
      </c>
      <c r="K82" s="4" t="s">
        <v>9</v>
      </c>
      <c r="L82" s="4" t="s">
        <v>10</v>
      </c>
      <c r="M82" s="15" t="s">
        <v>11</v>
      </c>
    </row>
    <row r="83" spans="2:13" ht="26.25" customHeight="1">
      <c r="B83" s="13" t="s">
        <v>12</v>
      </c>
      <c r="C83" s="19"/>
      <c r="D83" s="18" t="s">
        <v>129</v>
      </c>
      <c r="E83" s="16" t="s">
        <v>15</v>
      </c>
      <c r="F83" s="17">
        <v>150</v>
      </c>
      <c r="G83" s="13"/>
      <c r="H83" s="24"/>
      <c r="I83" s="20">
        <f t="shared" ref="I83:I86" si="18">(F83*H83)</f>
        <v>0</v>
      </c>
      <c r="J83" s="21">
        <f t="shared" ref="J83:J86" si="19">(H83*K83+H83)</f>
        <v>0</v>
      </c>
      <c r="K83" s="22"/>
      <c r="L83" s="23">
        <f t="shared" ref="L83:L86" si="20">SUM(I83+I83*K83)</f>
        <v>0</v>
      </c>
      <c r="M83" s="15"/>
    </row>
    <row r="84" spans="2:13" ht="28.5" customHeight="1">
      <c r="B84" s="13" t="s">
        <v>16</v>
      </c>
      <c r="C84" s="19"/>
      <c r="D84" s="18" t="s">
        <v>130</v>
      </c>
      <c r="E84" s="16" t="s">
        <v>15</v>
      </c>
      <c r="F84" s="17">
        <v>50</v>
      </c>
      <c r="G84" s="13"/>
      <c r="H84" s="24"/>
      <c r="I84" s="20">
        <f t="shared" si="18"/>
        <v>0</v>
      </c>
      <c r="J84" s="21">
        <f t="shared" si="19"/>
        <v>0</v>
      </c>
      <c r="K84" s="22"/>
      <c r="L84" s="23">
        <f t="shared" si="20"/>
        <v>0</v>
      </c>
      <c r="M84" s="15"/>
    </row>
    <row r="85" spans="2:13" ht="27" customHeight="1">
      <c r="B85" s="13" t="s">
        <v>19</v>
      </c>
      <c r="C85" s="19"/>
      <c r="D85" s="18" t="s">
        <v>131</v>
      </c>
      <c r="E85" s="16" t="s">
        <v>15</v>
      </c>
      <c r="F85" s="17">
        <v>150</v>
      </c>
      <c r="G85" s="13"/>
      <c r="H85" s="24"/>
      <c r="I85" s="20">
        <f t="shared" si="18"/>
        <v>0</v>
      </c>
      <c r="J85" s="21">
        <f t="shared" si="19"/>
        <v>0</v>
      </c>
      <c r="K85" s="22"/>
      <c r="L85" s="23">
        <f t="shared" si="20"/>
        <v>0</v>
      </c>
      <c r="M85" s="15"/>
    </row>
    <row r="86" spans="2:13" ht="30" customHeight="1" thickBot="1">
      <c r="B86" s="13" t="s">
        <v>21</v>
      </c>
      <c r="C86" s="19"/>
      <c r="D86" s="18" t="s">
        <v>132</v>
      </c>
      <c r="E86" s="16" t="s">
        <v>15</v>
      </c>
      <c r="F86" s="17">
        <v>100</v>
      </c>
      <c r="G86" s="13"/>
      <c r="H86" s="24"/>
      <c r="I86" s="20">
        <f t="shared" si="18"/>
        <v>0</v>
      </c>
      <c r="J86" s="21">
        <f t="shared" si="19"/>
        <v>0</v>
      </c>
      <c r="K86" s="22"/>
      <c r="L86" s="23">
        <f t="shared" si="20"/>
        <v>0</v>
      </c>
      <c r="M86" s="15"/>
    </row>
    <row r="87" spans="2:13" ht="15.75" thickBot="1">
      <c r="B87" s="8"/>
      <c r="C87" s="8"/>
      <c r="D87" s="8"/>
      <c r="E87" s="8"/>
      <c r="F87" s="8"/>
      <c r="G87" s="8"/>
      <c r="H87" s="9" t="s">
        <v>102</v>
      </c>
      <c r="I87" s="10">
        <f>SUM(I83,I85,I86)</f>
        <v>0</v>
      </c>
      <c r="J87" s="11"/>
      <c r="K87" s="11"/>
      <c r="L87" s="12">
        <f>SUM(L83,L84,L85,L86)</f>
        <v>0</v>
      </c>
      <c r="M87" s="8"/>
    </row>
    <row r="90" spans="2:13">
      <c r="B90" s="41" t="s">
        <v>133</v>
      </c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</row>
    <row r="91" spans="2:13" ht="38.25">
      <c r="B91" s="5" t="s">
        <v>0</v>
      </c>
      <c r="C91" s="2" t="s">
        <v>1</v>
      </c>
      <c r="D91" s="25" t="s">
        <v>2</v>
      </c>
      <c r="E91" s="5" t="s">
        <v>3</v>
      </c>
      <c r="F91" s="6" t="s">
        <v>4</v>
      </c>
      <c r="G91" s="6" t="s">
        <v>5</v>
      </c>
      <c r="H91" s="3" t="s">
        <v>6</v>
      </c>
      <c r="I91" s="3" t="s">
        <v>7</v>
      </c>
      <c r="J91" s="4" t="s">
        <v>8</v>
      </c>
      <c r="K91" s="4" t="s">
        <v>9</v>
      </c>
      <c r="L91" s="4" t="s">
        <v>10</v>
      </c>
      <c r="M91" s="15" t="s">
        <v>11</v>
      </c>
    </row>
    <row r="92" spans="2:13" s="8" customFormat="1">
      <c r="B92" s="5"/>
      <c r="C92" s="2"/>
      <c r="D92" s="25" t="s">
        <v>134</v>
      </c>
      <c r="E92" s="5" t="s">
        <v>15</v>
      </c>
      <c r="F92" s="6">
        <v>16</v>
      </c>
      <c r="G92" s="6"/>
      <c r="H92" s="3"/>
      <c r="I92" s="3">
        <f>F92*H92</f>
        <v>0</v>
      </c>
      <c r="J92" s="4">
        <f>H92*K92+H92</f>
        <v>0</v>
      </c>
      <c r="K92" s="32"/>
      <c r="L92" s="4">
        <f>SUM(I92+I92*K92)</f>
        <v>0</v>
      </c>
      <c r="M92" s="15"/>
    </row>
    <row r="93" spans="2:13" ht="15" thickBot="1">
      <c r="B93" s="13" t="s">
        <v>12</v>
      </c>
      <c r="C93" s="13"/>
      <c r="D93" s="26" t="s">
        <v>135</v>
      </c>
      <c r="E93" s="13" t="s">
        <v>15</v>
      </c>
      <c r="F93" s="13">
        <v>16</v>
      </c>
      <c r="G93" s="13"/>
      <c r="H93" s="24"/>
      <c r="I93" s="20">
        <f>F93*H93</f>
        <v>0</v>
      </c>
      <c r="J93" s="21">
        <f t="shared" ref="J93" si="21">H93*K93+H93</f>
        <v>0</v>
      </c>
      <c r="K93" s="22"/>
      <c r="L93" s="23">
        <f t="shared" ref="L93" si="22">SUM(I93+I93*K93)</f>
        <v>0</v>
      </c>
      <c r="M93" s="15"/>
    </row>
    <row r="94" spans="2:13" ht="15.75" thickBot="1">
      <c r="B94" s="8"/>
      <c r="C94" s="8"/>
      <c r="D94" s="8"/>
      <c r="E94" s="8"/>
      <c r="F94" s="8"/>
      <c r="G94" s="8"/>
      <c r="H94" s="9" t="s">
        <v>102</v>
      </c>
      <c r="I94" s="10">
        <f>SUM(I93,I92)</f>
        <v>0</v>
      </c>
      <c r="J94" s="11"/>
      <c r="K94" s="11"/>
      <c r="L94" s="12">
        <f>SUM(L92,L93)</f>
        <v>0</v>
      </c>
      <c r="M94" s="27"/>
    </row>
    <row r="97" spans="2:13">
      <c r="B97" s="41" t="s">
        <v>180</v>
      </c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</row>
    <row r="98" spans="2:13" ht="38.25">
      <c r="B98" s="5" t="s">
        <v>0</v>
      </c>
      <c r="C98" s="2" t="s">
        <v>1</v>
      </c>
      <c r="D98" s="7" t="s">
        <v>2</v>
      </c>
      <c r="E98" s="5" t="s">
        <v>3</v>
      </c>
      <c r="F98" s="6" t="s">
        <v>4</v>
      </c>
      <c r="G98" s="6" t="s">
        <v>5</v>
      </c>
      <c r="H98" s="3" t="s">
        <v>6</v>
      </c>
      <c r="I98" s="3" t="s">
        <v>7</v>
      </c>
      <c r="J98" s="4" t="s">
        <v>8</v>
      </c>
      <c r="K98" s="4" t="s">
        <v>9</v>
      </c>
      <c r="L98" s="4" t="s">
        <v>10</v>
      </c>
      <c r="M98" s="15" t="s">
        <v>11</v>
      </c>
    </row>
    <row r="99" spans="2:13">
      <c r="B99" s="13" t="s">
        <v>12</v>
      </c>
      <c r="C99" s="19" t="s">
        <v>145</v>
      </c>
      <c r="D99" s="18" t="s">
        <v>146</v>
      </c>
      <c r="E99" s="16" t="s">
        <v>100</v>
      </c>
      <c r="F99" s="17">
        <v>2</v>
      </c>
      <c r="G99" s="13"/>
      <c r="H99" s="24"/>
      <c r="I99" s="20">
        <f t="shared" ref="I99:I101" si="23">(F99*H99)</f>
        <v>0</v>
      </c>
      <c r="J99" s="21">
        <f t="shared" ref="J99:J101" si="24">(H99*K99+H99)</f>
        <v>0</v>
      </c>
      <c r="K99" s="22"/>
      <c r="L99" s="23">
        <f t="shared" ref="L99:L101" si="25">SUM(I99+I99*K99)</f>
        <v>0</v>
      </c>
      <c r="M99" s="15"/>
    </row>
    <row r="100" spans="2:13">
      <c r="B100" s="13" t="s">
        <v>16</v>
      </c>
      <c r="C100" s="19" t="s">
        <v>147</v>
      </c>
      <c r="D100" s="18" t="s">
        <v>148</v>
      </c>
      <c r="E100" s="16" t="s">
        <v>100</v>
      </c>
      <c r="F100" s="17">
        <v>2</v>
      </c>
      <c r="G100" s="13"/>
      <c r="H100" s="24"/>
      <c r="I100" s="20">
        <f t="shared" si="23"/>
        <v>0</v>
      </c>
      <c r="J100" s="21">
        <f t="shared" si="24"/>
        <v>0</v>
      </c>
      <c r="K100" s="22"/>
      <c r="L100" s="23">
        <f t="shared" si="25"/>
        <v>0</v>
      </c>
      <c r="M100" s="15"/>
    </row>
    <row r="101" spans="2:13" ht="15" thickBot="1">
      <c r="B101" s="13" t="s">
        <v>19</v>
      </c>
      <c r="C101" s="19" t="s">
        <v>149</v>
      </c>
      <c r="D101" s="18" t="s">
        <v>150</v>
      </c>
      <c r="E101" s="16" t="s">
        <v>100</v>
      </c>
      <c r="F101" s="17">
        <v>2</v>
      </c>
      <c r="G101" s="13"/>
      <c r="H101" s="24"/>
      <c r="I101" s="20">
        <f t="shared" si="23"/>
        <v>0</v>
      </c>
      <c r="J101" s="21">
        <f t="shared" si="24"/>
        <v>0</v>
      </c>
      <c r="K101" s="22"/>
      <c r="L101" s="23">
        <f t="shared" si="25"/>
        <v>0</v>
      </c>
      <c r="M101" s="15"/>
    </row>
    <row r="102" spans="2:13" ht="15.75" thickBot="1">
      <c r="B102" s="8"/>
      <c r="C102" s="8"/>
      <c r="D102" s="8"/>
      <c r="E102" s="8"/>
      <c r="F102" s="8"/>
      <c r="G102" s="8"/>
      <c r="H102" s="9" t="s">
        <v>102</v>
      </c>
      <c r="I102" s="10">
        <f>SUM(I99,I100,I101)</f>
        <v>0</v>
      </c>
      <c r="J102" s="11"/>
      <c r="K102" s="11"/>
      <c r="L102" s="12">
        <f>SUM(L99,L100,L101)</f>
        <v>0</v>
      </c>
      <c r="M102" s="8"/>
    </row>
    <row r="105" spans="2:13">
      <c r="B105" s="41" t="s">
        <v>181</v>
      </c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</row>
    <row r="106" spans="2:13" ht="38.25">
      <c r="B106" s="5" t="s">
        <v>0</v>
      </c>
      <c r="C106" s="2" t="s">
        <v>1</v>
      </c>
      <c r="D106" s="25" t="s">
        <v>2</v>
      </c>
      <c r="E106" s="5" t="s">
        <v>3</v>
      </c>
      <c r="F106" s="6" t="s">
        <v>4</v>
      </c>
      <c r="G106" s="6" t="s">
        <v>5</v>
      </c>
      <c r="H106" s="3" t="s">
        <v>6</v>
      </c>
      <c r="I106" s="3" t="s">
        <v>7</v>
      </c>
      <c r="J106" s="4" t="s">
        <v>8</v>
      </c>
      <c r="K106" s="4" t="s">
        <v>9</v>
      </c>
      <c r="L106" s="4" t="s">
        <v>10</v>
      </c>
      <c r="M106" s="15" t="s">
        <v>11</v>
      </c>
    </row>
    <row r="107" spans="2:13" ht="15" thickBot="1">
      <c r="B107" s="13" t="s">
        <v>12</v>
      </c>
      <c r="C107" s="13">
        <v>4364100</v>
      </c>
      <c r="D107" s="26" t="s">
        <v>151</v>
      </c>
      <c r="E107" s="13" t="s">
        <v>137</v>
      </c>
      <c r="F107" s="13">
        <v>12</v>
      </c>
      <c r="G107" s="13"/>
      <c r="H107" s="24"/>
      <c r="I107" s="20">
        <f t="shared" ref="I107" si="26">F107*H107</f>
        <v>0</v>
      </c>
      <c r="J107" s="21">
        <f t="shared" ref="J107" si="27">H107*K107+H107</f>
        <v>0</v>
      </c>
      <c r="K107" s="22"/>
      <c r="L107" s="23">
        <f t="shared" ref="L107" si="28">SUM(I107+I107*K107)</f>
        <v>0</v>
      </c>
      <c r="M107" s="15"/>
    </row>
    <row r="108" spans="2:13" ht="15.75" thickBot="1">
      <c r="B108" s="8"/>
      <c r="C108" s="8"/>
      <c r="D108" s="8"/>
      <c r="E108" s="8"/>
      <c r="F108" s="8"/>
      <c r="G108" s="8"/>
      <c r="H108" s="9" t="s">
        <v>102</v>
      </c>
      <c r="I108" s="10">
        <f t="shared" ref="I108" si="29">SUM(I107)</f>
        <v>0</v>
      </c>
      <c r="J108" s="11"/>
      <c r="K108" s="11"/>
      <c r="L108" s="12">
        <f>SUM(L107)</f>
        <v>0</v>
      </c>
      <c r="M108" s="27"/>
    </row>
    <row r="112" spans="2:13">
      <c r="B112" s="41" t="s">
        <v>182</v>
      </c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</row>
    <row r="113" spans="2:13" ht="38.25">
      <c r="B113" s="5" t="s">
        <v>0</v>
      </c>
      <c r="C113" s="2" t="s">
        <v>1</v>
      </c>
      <c r="D113" s="25" t="s">
        <v>2</v>
      </c>
      <c r="E113" s="5" t="s">
        <v>3</v>
      </c>
      <c r="F113" s="6" t="s">
        <v>4</v>
      </c>
      <c r="G113" s="6" t="s">
        <v>5</v>
      </c>
      <c r="H113" s="3" t="s">
        <v>6</v>
      </c>
      <c r="I113" s="3" t="s">
        <v>7</v>
      </c>
      <c r="J113" s="4" t="s">
        <v>8</v>
      </c>
      <c r="K113" s="4" t="s">
        <v>9</v>
      </c>
      <c r="L113" s="4" t="s">
        <v>10</v>
      </c>
      <c r="M113" s="15" t="s">
        <v>11</v>
      </c>
    </row>
    <row r="114" spans="2:13" ht="15" thickBot="1">
      <c r="B114" s="13" t="s">
        <v>12</v>
      </c>
      <c r="C114" s="13" t="s">
        <v>153</v>
      </c>
      <c r="D114" s="26" t="s">
        <v>152</v>
      </c>
      <c r="E114" s="13" t="s">
        <v>136</v>
      </c>
      <c r="F114" s="13">
        <v>20</v>
      </c>
      <c r="G114" s="13"/>
      <c r="H114" s="24"/>
      <c r="I114" s="20">
        <f t="shared" ref="I114" si="30">F114*H114</f>
        <v>0</v>
      </c>
      <c r="J114" s="21">
        <f t="shared" ref="J114" si="31">H114*K114+H114</f>
        <v>0</v>
      </c>
      <c r="K114" s="22"/>
      <c r="L114" s="23">
        <f t="shared" ref="L114" si="32">SUM(I114+I114*K114)</f>
        <v>0</v>
      </c>
      <c r="M114" s="15"/>
    </row>
    <row r="115" spans="2:13" ht="15.75" thickBot="1">
      <c r="B115" s="8"/>
      <c r="C115" s="8"/>
      <c r="D115" s="8"/>
      <c r="E115" s="8"/>
      <c r="F115" s="8"/>
      <c r="G115" s="8"/>
      <c r="H115" s="9" t="s">
        <v>102</v>
      </c>
      <c r="I115" s="10">
        <f t="shared" ref="I115" si="33">SUM(I114)</f>
        <v>0</v>
      </c>
      <c r="J115" s="11"/>
      <c r="K115" s="11"/>
      <c r="L115" s="12">
        <f>SUM(L114)</f>
        <v>0</v>
      </c>
      <c r="M115" s="27"/>
    </row>
    <row r="118" spans="2:13">
      <c r="B118" s="41" t="s">
        <v>183</v>
      </c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</row>
    <row r="119" spans="2:13" ht="38.25">
      <c r="B119" s="5" t="s">
        <v>0</v>
      </c>
      <c r="C119" s="2" t="s">
        <v>1</v>
      </c>
      <c r="D119" s="25" t="s">
        <v>2</v>
      </c>
      <c r="E119" s="5" t="s">
        <v>3</v>
      </c>
      <c r="F119" s="6" t="s">
        <v>4</v>
      </c>
      <c r="G119" s="6" t="s">
        <v>5</v>
      </c>
      <c r="H119" s="3" t="s">
        <v>6</v>
      </c>
      <c r="I119" s="3" t="s">
        <v>7</v>
      </c>
      <c r="J119" s="4" t="s">
        <v>8</v>
      </c>
      <c r="K119" s="4" t="s">
        <v>9</v>
      </c>
      <c r="L119" s="4" t="s">
        <v>10</v>
      </c>
      <c r="M119" s="15" t="s">
        <v>11</v>
      </c>
    </row>
    <row r="120" spans="2:13" ht="26.25" thickBot="1">
      <c r="B120" s="13" t="s">
        <v>12</v>
      </c>
      <c r="C120" s="13" t="s">
        <v>155</v>
      </c>
      <c r="D120" s="26" t="s">
        <v>156</v>
      </c>
      <c r="E120" s="13" t="s">
        <v>137</v>
      </c>
      <c r="F120" s="13">
        <v>10</v>
      </c>
      <c r="G120" s="13"/>
      <c r="H120" s="24"/>
      <c r="I120" s="20">
        <f t="shared" ref="I120" si="34">F120*H120</f>
        <v>0</v>
      </c>
      <c r="J120" s="21">
        <f t="shared" ref="J120" si="35">H120*K120+H120</f>
        <v>0</v>
      </c>
      <c r="K120" s="22"/>
      <c r="L120" s="23">
        <f t="shared" ref="L120" si="36">SUM(I120+I120*K120)</f>
        <v>0</v>
      </c>
      <c r="M120" s="15"/>
    </row>
    <row r="121" spans="2:13" ht="15.75" thickBot="1">
      <c r="B121" s="8"/>
      <c r="C121" s="8"/>
      <c r="D121" s="8"/>
      <c r="E121" s="8"/>
      <c r="F121" s="8"/>
      <c r="G121" s="8"/>
      <c r="H121" s="9" t="s">
        <v>102</v>
      </c>
      <c r="I121" s="10">
        <f t="shared" ref="I121" si="37">SUM(I120)</f>
        <v>0</v>
      </c>
      <c r="J121" s="11"/>
      <c r="K121" s="11"/>
      <c r="L121" s="12">
        <f>SUM(L120)</f>
        <v>0</v>
      </c>
      <c r="M121" s="27"/>
    </row>
    <row r="124" spans="2:13">
      <c r="B124" s="41" t="s">
        <v>184</v>
      </c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</row>
    <row r="125" spans="2:13" ht="38.25">
      <c r="B125" s="5" t="s">
        <v>0</v>
      </c>
      <c r="C125" s="2" t="s">
        <v>1</v>
      </c>
      <c r="D125" s="25" t="s">
        <v>2</v>
      </c>
      <c r="E125" s="5" t="s">
        <v>3</v>
      </c>
      <c r="F125" s="6" t="s">
        <v>4</v>
      </c>
      <c r="G125" s="6" t="s">
        <v>5</v>
      </c>
      <c r="H125" s="3" t="s">
        <v>6</v>
      </c>
      <c r="I125" s="3" t="s">
        <v>7</v>
      </c>
      <c r="J125" s="4" t="s">
        <v>8</v>
      </c>
      <c r="K125" s="4" t="s">
        <v>9</v>
      </c>
      <c r="L125" s="4" t="s">
        <v>10</v>
      </c>
      <c r="M125" s="15" t="s">
        <v>11</v>
      </c>
    </row>
    <row r="126" spans="2:13" ht="24.75" customHeight="1" thickBot="1">
      <c r="B126" s="13" t="s">
        <v>12</v>
      </c>
      <c r="C126" s="13" t="s">
        <v>158</v>
      </c>
      <c r="D126" s="26" t="s">
        <v>157</v>
      </c>
      <c r="E126" s="13" t="s">
        <v>137</v>
      </c>
      <c r="F126" s="13">
        <v>10</v>
      </c>
      <c r="G126" s="13"/>
      <c r="H126" s="24"/>
      <c r="I126" s="20">
        <f t="shared" ref="I126" si="38">F126*H126</f>
        <v>0</v>
      </c>
      <c r="J126" s="21">
        <f t="shared" ref="J126" si="39">H126*K126+H126</f>
        <v>0</v>
      </c>
      <c r="K126" s="22"/>
      <c r="L126" s="23">
        <f t="shared" ref="L126" si="40">SUM(I126+I126*K126)</f>
        <v>0</v>
      </c>
      <c r="M126" s="15"/>
    </row>
    <row r="127" spans="2:13" ht="15.75" thickBot="1">
      <c r="B127" s="8"/>
      <c r="C127" s="8"/>
      <c r="D127" s="8"/>
      <c r="E127" s="8"/>
      <c r="F127" s="8"/>
      <c r="G127" s="8"/>
      <c r="H127" s="9" t="s">
        <v>102</v>
      </c>
      <c r="I127" s="10">
        <f t="shared" ref="I127" si="41">SUM(I126)</f>
        <v>0</v>
      </c>
      <c r="J127" s="11"/>
      <c r="K127" s="11"/>
      <c r="L127" s="12">
        <f>SUM(L126)</f>
        <v>0</v>
      </c>
      <c r="M127" s="27"/>
    </row>
    <row r="130" spans="2:13">
      <c r="B130" s="41" t="s">
        <v>185</v>
      </c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</row>
    <row r="131" spans="2:13" ht="38.25">
      <c r="B131" s="5" t="s">
        <v>0</v>
      </c>
      <c r="C131" s="2" t="s">
        <v>1</v>
      </c>
      <c r="D131" s="7" t="s">
        <v>2</v>
      </c>
      <c r="E131" s="5" t="s">
        <v>3</v>
      </c>
      <c r="F131" s="6" t="s">
        <v>4</v>
      </c>
      <c r="G131" s="6" t="s">
        <v>5</v>
      </c>
      <c r="H131" s="3" t="s">
        <v>6</v>
      </c>
      <c r="I131" s="3" t="s">
        <v>7</v>
      </c>
      <c r="J131" s="4" t="s">
        <v>8</v>
      </c>
      <c r="K131" s="4" t="s">
        <v>9</v>
      </c>
      <c r="L131" s="4" t="s">
        <v>10</v>
      </c>
      <c r="M131" s="15" t="s">
        <v>11</v>
      </c>
    </row>
    <row r="132" spans="2:13" ht="31.5" customHeight="1">
      <c r="B132" s="13" t="s">
        <v>12</v>
      </c>
      <c r="C132" s="19" t="s">
        <v>138</v>
      </c>
      <c r="D132" s="18" t="s">
        <v>159</v>
      </c>
      <c r="E132" s="16" t="s">
        <v>15</v>
      </c>
      <c r="F132" s="17">
        <v>10</v>
      </c>
      <c r="G132" s="13"/>
      <c r="H132" s="24"/>
      <c r="I132" s="20">
        <f>(F132*H132)</f>
        <v>0</v>
      </c>
      <c r="J132" s="21">
        <f t="shared" ref="J132:J136" si="42">(H132*K132+H132)</f>
        <v>0</v>
      </c>
      <c r="K132" s="22"/>
      <c r="L132" s="23">
        <f t="shared" ref="L132:L136" si="43">SUM(I132+I132*K132)</f>
        <v>0</v>
      </c>
      <c r="M132" s="15"/>
    </row>
    <row r="133" spans="2:13" ht="27.75" customHeight="1">
      <c r="B133" s="13" t="s">
        <v>16</v>
      </c>
      <c r="C133" s="19" t="s">
        <v>139</v>
      </c>
      <c r="D133" s="18" t="s">
        <v>140</v>
      </c>
      <c r="E133" s="16" t="s">
        <v>15</v>
      </c>
      <c r="F133" s="17">
        <v>20</v>
      </c>
      <c r="G133" s="13"/>
      <c r="H133" s="24"/>
      <c r="I133" s="20">
        <f t="shared" ref="I133:I134" si="44">(F133*H133)</f>
        <v>0</v>
      </c>
      <c r="J133" s="21">
        <f t="shared" si="42"/>
        <v>0</v>
      </c>
      <c r="K133" s="22"/>
      <c r="L133" s="23">
        <f t="shared" si="43"/>
        <v>0</v>
      </c>
      <c r="M133" s="15"/>
    </row>
    <row r="134" spans="2:13" ht="27.75" customHeight="1">
      <c r="B134" s="13" t="s">
        <v>19</v>
      </c>
      <c r="C134" s="19" t="s">
        <v>141</v>
      </c>
      <c r="D134" s="18" t="s">
        <v>142</v>
      </c>
      <c r="E134" s="16" t="s">
        <v>15</v>
      </c>
      <c r="F134" s="17">
        <v>10</v>
      </c>
      <c r="G134" s="13"/>
      <c r="H134" s="24"/>
      <c r="I134" s="20">
        <f t="shared" si="44"/>
        <v>0</v>
      </c>
      <c r="J134" s="21">
        <f t="shared" si="42"/>
        <v>0</v>
      </c>
      <c r="K134" s="22"/>
      <c r="L134" s="23">
        <f t="shared" si="43"/>
        <v>0</v>
      </c>
      <c r="M134" s="15"/>
    </row>
    <row r="135" spans="2:13" s="8" customFormat="1" ht="28.5" customHeight="1">
      <c r="B135" s="13" t="s">
        <v>21</v>
      </c>
      <c r="C135" s="19" t="s">
        <v>143</v>
      </c>
      <c r="D135" s="18" t="s">
        <v>160</v>
      </c>
      <c r="E135" s="16"/>
      <c r="F135" s="17">
        <v>160</v>
      </c>
      <c r="G135" s="13"/>
      <c r="H135" s="24"/>
      <c r="I135" s="20">
        <f>(F135*H135)</f>
        <v>0</v>
      </c>
      <c r="J135" s="21">
        <f t="shared" si="42"/>
        <v>0</v>
      </c>
      <c r="K135" s="22"/>
      <c r="L135" s="23">
        <f t="shared" si="43"/>
        <v>0</v>
      </c>
      <c r="M135" s="15"/>
    </row>
    <row r="136" spans="2:13" ht="28.5" customHeight="1" thickBot="1">
      <c r="B136" s="13" t="s">
        <v>23</v>
      </c>
      <c r="C136" s="19" t="s">
        <v>144</v>
      </c>
      <c r="D136" s="18" t="s">
        <v>161</v>
      </c>
      <c r="E136" s="16" t="s">
        <v>15</v>
      </c>
      <c r="F136" s="17">
        <v>240</v>
      </c>
      <c r="G136" s="13"/>
      <c r="H136" s="24"/>
      <c r="I136" s="20">
        <f>(F136*H136)</f>
        <v>0</v>
      </c>
      <c r="J136" s="21">
        <f t="shared" si="42"/>
        <v>0</v>
      </c>
      <c r="K136" s="22"/>
      <c r="L136" s="23">
        <f t="shared" si="43"/>
        <v>0</v>
      </c>
      <c r="M136" s="15"/>
    </row>
    <row r="137" spans="2:13" ht="15.75" thickBot="1">
      <c r="B137" s="8"/>
      <c r="C137" s="8"/>
      <c r="D137" s="8"/>
      <c r="E137" s="8"/>
      <c r="F137" s="8"/>
      <c r="G137" s="8"/>
      <c r="H137" s="9" t="s">
        <v>102</v>
      </c>
      <c r="I137" s="10">
        <f>SUM(I132,I133,I134,I135,I136)</f>
        <v>0</v>
      </c>
      <c r="J137" s="11"/>
      <c r="K137" s="11"/>
      <c r="L137" s="12">
        <f>SUM(L132,L133,L134,L135,L136)</f>
        <v>0</v>
      </c>
      <c r="M137" s="8"/>
    </row>
    <row r="140" spans="2:13">
      <c r="B140" s="41" t="s">
        <v>186</v>
      </c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</row>
    <row r="141" spans="2:13" ht="34.5" customHeight="1">
      <c r="B141" s="5" t="s">
        <v>0</v>
      </c>
      <c r="C141" s="2" t="s">
        <v>1</v>
      </c>
      <c r="D141" s="7" t="s">
        <v>2</v>
      </c>
      <c r="E141" s="5" t="s">
        <v>3</v>
      </c>
      <c r="F141" s="6" t="s">
        <v>4</v>
      </c>
      <c r="G141" s="6" t="s">
        <v>5</v>
      </c>
      <c r="H141" s="3" t="s">
        <v>6</v>
      </c>
      <c r="I141" s="3" t="s">
        <v>7</v>
      </c>
      <c r="J141" s="4" t="s">
        <v>8</v>
      </c>
      <c r="K141" s="4" t="s">
        <v>9</v>
      </c>
      <c r="L141" s="4" t="s">
        <v>10</v>
      </c>
      <c r="M141" s="15" t="s">
        <v>11</v>
      </c>
    </row>
    <row r="142" spans="2:13" ht="16.5">
      <c r="B142" s="13" t="s">
        <v>12</v>
      </c>
      <c r="C142" s="19"/>
      <c r="D142" s="37" t="s">
        <v>162</v>
      </c>
      <c r="E142" s="8" t="s">
        <v>15</v>
      </c>
      <c r="F142" s="17">
        <v>4</v>
      </c>
      <c r="G142" s="13"/>
      <c r="H142" s="24"/>
      <c r="I142" s="20">
        <f>(F142*H142)</f>
        <v>0</v>
      </c>
      <c r="J142" s="21">
        <f t="shared" ref="J142:J154" si="45">(H142*K142+H142)</f>
        <v>0</v>
      </c>
      <c r="K142" s="22"/>
      <c r="L142" s="23">
        <f t="shared" ref="L142:L154" si="46">SUM(I142+I142*K142)</f>
        <v>0</v>
      </c>
      <c r="M142" s="15"/>
    </row>
    <row r="143" spans="2:13" ht="16.5">
      <c r="B143" s="13" t="s">
        <v>16</v>
      </c>
      <c r="C143" s="19"/>
      <c r="D143" s="37" t="s">
        <v>163</v>
      </c>
      <c r="E143" s="8" t="s">
        <v>15</v>
      </c>
      <c r="F143" s="17">
        <v>4</v>
      </c>
      <c r="G143" s="13"/>
      <c r="H143" s="24"/>
      <c r="I143" s="20">
        <f t="shared" ref="I143:I154" si="47">(F143*H143)</f>
        <v>0</v>
      </c>
      <c r="J143" s="21">
        <f t="shared" si="45"/>
        <v>0</v>
      </c>
      <c r="K143" s="22"/>
      <c r="L143" s="23">
        <f t="shared" si="46"/>
        <v>0</v>
      </c>
      <c r="M143" s="15"/>
    </row>
    <row r="144" spans="2:13" ht="16.5">
      <c r="B144" s="13" t="s">
        <v>19</v>
      </c>
      <c r="C144" s="19"/>
      <c r="D144" s="37" t="s">
        <v>164</v>
      </c>
      <c r="E144" s="8" t="s">
        <v>15</v>
      </c>
      <c r="F144" s="17">
        <v>4</v>
      </c>
      <c r="G144" s="13"/>
      <c r="H144" s="24"/>
      <c r="I144" s="20">
        <f t="shared" si="47"/>
        <v>0</v>
      </c>
      <c r="J144" s="21">
        <f t="shared" si="45"/>
        <v>0</v>
      </c>
      <c r="K144" s="22"/>
      <c r="L144" s="23">
        <f t="shared" si="46"/>
        <v>0</v>
      </c>
      <c r="M144" s="15"/>
    </row>
    <row r="145" spans="2:13" ht="16.5">
      <c r="B145" s="13" t="s">
        <v>21</v>
      </c>
      <c r="C145" s="19"/>
      <c r="D145" s="37" t="s">
        <v>165</v>
      </c>
      <c r="E145" s="8" t="s">
        <v>15</v>
      </c>
      <c r="F145" s="17">
        <v>4</v>
      </c>
      <c r="G145" s="13"/>
      <c r="H145" s="24"/>
      <c r="I145" s="20">
        <f t="shared" si="47"/>
        <v>0</v>
      </c>
      <c r="J145" s="21">
        <f t="shared" si="45"/>
        <v>0</v>
      </c>
      <c r="K145" s="22"/>
      <c r="L145" s="23">
        <f t="shared" si="46"/>
        <v>0</v>
      </c>
      <c r="M145" s="15"/>
    </row>
    <row r="146" spans="2:13" s="8" customFormat="1" ht="16.5">
      <c r="B146" s="13" t="s">
        <v>23</v>
      </c>
      <c r="C146" s="19"/>
      <c r="D146" s="37" t="s">
        <v>166</v>
      </c>
      <c r="E146" s="8" t="s">
        <v>15</v>
      </c>
      <c r="F146" s="17">
        <v>4</v>
      </c>
      <c r="G146" s="13"/>
      <c r="H146" s="24"/>
      <c r="I146" s="20">
        <f t="shared" si="47"/>
        <v>0</v>
      </c>
      <c r="J146" s="21">
        <f t="shared" si="45"/>
        <v>0</v>
      </c>
      <c r="K146" s="22"/>
      <c r="L146" s="23">
        <f t="shared" si="46"/>
        <v>0</v>
      </c>
      <c r="M146" s="15"/>
    </row>
    <row r="147" spans="2:13" s="8" customFormat="1" ht="33">
      <c r="B147" s="13" t="s">
        <v>25</v>
      </c>
      <c r="C147" s="19"/>
      <c r="D147" s="37" t="s">
        <v>167</v>
      </c>
      <c r="E147" s="8" t="s">
        <v>15</v>
      </c>
      <c r="F147" s="17">
        <v>1500</v>
      </c>
      <c r="G147" s="13"/>
      <c r="H147" s="24"/>
      <c r="I147" s="20">
        <f t="shared" si="47"/>
        <v>0</v>
      </c>
      <c r="J147" s="21">
        <f t="shared" si="45"/>
        <v>0</v>
      </c>
      <c r="K147" s="22"/>
      <c r="L147" s="23">
        <f t="shared" si="46"/>
        <v>0</v>
      </c>
      <c r="M147" s="15"/>
    </row>
    <row r="148" spans="2:13" s="8" customFormat="1" ht="49.5">
      <c r="B148" s="13" t="s">
        <v>27</v>
      </c>
      <c r="C148" s="19"/>
      <c r="D148" s="37" t="s">
        <v>168</v>
      </c>
      <c r="E148" s="8" t="s">
        <v>100</v>
      </c>
      <c r="F148" s="17">
        <v>10</v>
      </c>
      <c r="G148" s="13"/>
      <c r="H148" s="24"/>
      <c r="I148" s="20">
        <f t="shared" si="47"/>
        <v>0</v>
      </c>
      <c r="J148" s="21">
        <f t="shared" si="45"/>
        <v>0</v>
      </c>
      <c r="K148" s="22"/>
      <c r="L148" s="23">
        <f t="shared" si="46"/>
        <v>0</v>
      </c>
      <c r="M148" s="15"/>
    </row>
    <row r="149" spans="2:13" s="8" customFormat="1" ht="33">
      <c r="B149" s="13" t="s">
        <v>29</v>
      </c>
      <c r="C149" s="19"/>
      <c r="D149" s="37" t="s">
        <v>169</v>
      </c>
      <c r="E149" s="8" t="s">
        <v>100</v>
      </c>
      <c r="F149" s="17">
        <v>100</v>
      </c>
      <c r="G149" s="13"/>
      <c r="H149" s="24"/>
      <c r="I149" s="20">
        <f t="shared" si="47"/>
        <v>0</v>
      </c>
      <c r="J149" s="21">
        <f t="shared" si="45"/>
        <v>0</v>
      </c>
      <c r="K149" s="22"/>
      <c r="L149" s="23">
        <f t="shared" si="46"/>
        <v>0</v>
      </c>
      <c r="M149" s="15"/>
    </row>
    <row r="150" spans="2:13" s="8" customFormat="1" ht="16.5">
      <c r="B150" s="13" t="s">
        <v>31</v>
      </c>
      <c r="C150" s="19"/>
      <c r="D150" s="37" t="s">
        <v>170</v>
      </c>
      <c r="E150" s="8" t="s">
        <v>15</v>
      </c>
      <c r="F150" s="17">
        <v>20</v>
      </c>
      <c r="G150" s="13"/>
      <c r="H150" s="24"/>
      <c r="I150" s="20">
        <f t="shared" si="47"/>
        <v>0</v>
      </c>
      <c r="J150" s="21">
        <f t="shared" si="45"/>
        <v>0</v>
      </c>
      <c r="K150" s="22"/>
      <c r="L150" s="23">
        <f t="shared" si="46"/>
        <v>0</v>
      </c>
      <c r="M150" s="15"/>
    </row>
    <row r="151" spans="2:13" s="8" customFormat="1" ht="16.5">
      <c r="B151" s="13" t="s">
        <v>33</v>
      </c>
      <c r="C151" s="19"/>
      <c r="D151" s="38" t="s">
        <v>171</v>
      </c>
      <c r="E151" s="8" t="s">
        <v>15</v>
      </c>
      <c r="F151" s="17">
        <v>20</v>
      </c>
      <c r="G151" s="13"/>
      <c r="H151" s="24"/>
      <c r="I151" s="20">
        <f t="shared" si="47"/>
        <v>0</v>
      </c>
      <c r="J151" s="21">
        <f t="shared" si="45"/>
        <v>0</v>
      </c>
      <c r="K151" s="22"/>
      <c r="L151" s="23">
        <f t="shared" si="46"/>
        <v>0</v>
      </c>
      <c r="M151" s="15"/>
    </row>
    <row r="152" spans="2:13" s="8" customFormat="1" ht="16.5">
      <c r="B152" s="13" t="s">
        <v>36</v>
      </c>
      <c r="C152" s="19"/>
      <c r="D152" s="38" t="s">
        <v>172</v>
      </c>
      <c r="E152" s="8" t="s">
        <v>100</v>
      </c>
      <c r="F152" s="16">
        <v>2</v>
      </c>
      <c r="G152" s="13"/>
      <c r="H152" s="24"/>
      <c r="I152" s="20">
        <f t="shared" si="47"/>
        <v>0</v>
      </c>
      <c r="J152" s="21">
        <f t="shared" si="45"/>
        <v>0</v>
      </c>
      <c r="K152" s="22"/>
      <c r="L152" s="23">
        <f t="shared" si="46"/>
        <v>0</v>
      </c>
      <c r="M152" s="15"/>
    </row>
    <row r="153" spans="2:13" s="8" customFormat="1" ht="16.5">
      <c r="B153" s="13" t="s">
        <v>38</v>
      </c>
      <c r="C153" s="19"/>
      <c r="D153" s="38" t="s">
        <v>190</v>
      </c>
      <c r="E153" s="8" t="s">
        <v>100</v>
      </c>
      <c r="F153" s="17">
        <v>2</v>
      </c>
      <c r="G153" s="13"/>
      <c r="H153" s="24"/>
      <c r="I153" s="20">
        <f t="shared" si="47"/>
        <v>0</v>
      </c>
      <c r="J153" s="21">
        <f t="shared" si="45"/>
        <v>0</v>
      </c>
      <c r="K153" s="22"/>
      <c r="L153" s="23">
        <f t="shared" si="46"/>
        <v>0</v>
      </c>
      <c r="M153" s="15"/>
    </row>
    <row r="154" spans="2:13" s="8" customFormat="1" ht="17.25" thickBot="1">
      <c r="B154" s="13" t="s">
        <v>40</v>
      </c>
      <c r="C154" s="19"/>
      <c r="D154" s="38" t="s">
        <v>191</v>
      </c>
      <c r="E154" s="8" t="s">
        <v>100</v>
      </c>
      <c r="F154" s="17">
        <v>2</v>
      </c>
      <c r="G154" s="13"/>
      <c r="H154" s="24"/>
      <c r="I154" s="20">
        <f t="shared" si="47"/>
        <v>0</v>
      </c>
      <c r="J154" s="21">
        <f t="shared" si="45"/>
        <v>0</v>
      </c>
      <c r="K154" s="22"/>
      <c r="L154" s="23">
        <f t="shared" si="46"/>
        <v>0</v>
      </c>
      <c r="M154" s="15"/>
    </row>
    <row r="155" spans="2:13" ht="15.75" thickBot="1">
      <c r="B155" s="8"/>
      <c r="C155" s="8"/>
      <c r="D155" s="8"/>
      <c r="E155" s="8"/>
      <c r="F155" s="8"/>
      <c r="G155" s="8"/>
      <c r="H155" s="9" t="s">
        <v>102</v>
      </c>
      <c r="I155" s="10">
        <f>SUM(I142,I143,I144,I145,I146,I147,I148,I149,I150,I151,I152,I153,I154)</f>
        <v>0</v>
      </c>
      <c r="J155" s="11"/>
      <c r="K155" s="11"/>
      <c r="L155" s="12">
        <f>SUM(L142,L143,L144,L145,L146,L147,L148,L149,L150,L151,L152,L153,L154)</f>
        <v>0</v>
      </c>
      <c r="M155" s="8"/>
    </row>
    <row r="161" spans="3:12">
      <c r="C161" s="8"/>
      <c r="I161" s="39"/>
      <c r="L161" s="39"/>
    </row>
  </sheetData>
  <mergeCells count="15">
    <mergeCell ref="B1:M1"/>
    <mergeCell ref="B130:M130"/>
    <mergeCell ref="B140:M140"/>
    <mergeCell ref="B97:M97"/>
    <mergeCell ref="B105:M105"/>
    <mergeCell ref="B112:M112"/>
    <mergeCell ref="B118:M118"/>
    <mergeCell ref="B124:M124"/>
    <mergeCell ref="B90:M90"/>
    <mergeCell ref="B81:M81"/>
    <mergeCell ref="B2:M2"/>
    <mergeCell ref="B54:M54"/>
    <mergeCell ref="B60:M60"/>
    <mergeCell ref="B66:M66"/>
    <mergeCell ref="B73:M73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headerFooter>
    <oddHeader>&amp;LSprawa nr 30/2026&amp;RZałącznik nr 6 do SWZ</oddHeader>
    <oddFooter>&amp;RKwalifikowany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2024-06-11T09:52:04Z</cp:lastPrinted>
  <dcterms:created xsi:type="dcterms:W3CDTF">2022-06-10T06:03:33Z</dcterms:created>
  <dcterms:modified xsi:type="dcterms:W3CDTF">2026-04-13T07:52:02Z</dcterms:modified>
</cp:coreProperties>
</file>